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9915" activeTab="1"/>
  </bookViews>
  <sheets>
    <sheet name="УП набор 2020" sheetId="1" r:id="rId1"/>
    <sheet name="титул" sheetId="2" r:id="rId2"/>
    <sheet name="свод" sheetId="3" r:id="rId3"/>
  </sheets>
  <definedNames>
    <definedName name="_xlnm._FilterDatabase" localSheetId="0" hidden="1">'УП набор 2020'!$C$9:$L$113</definedName>
  </definedNames>
  <calcPr fullCalcOnLoad="1"/>
</workbook>
</file>

<file path=xl/sharedStrings.xml><?xml version="1.0" encoding="utf-8"?>
<sst xmlns="http://schemas.openxmlformats.org/spreadsheetml/2006/main" count="924" uniqueCount="244">
  <si>
    <t>1. Сводные данные  по бюджету времени (в неделях)</t>
  </si>
  <si>
    <t>Курсы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</si>
  <si>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</si>
  <si>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</si>
  <si>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</si>
  <si>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Промежуточная аттестация</t>
  </si>
  <si>
    <t>Государственная итоговая аттестация</t>
  </si>
  <si>
    <t>Всего</t>
  </si>
  <si>
    <t>по профилю  специальности</t>
  </si>
  <si>
    <t>преддипломная</t>
  </si>
  <si>
    <t>1 курс</t>
  </si>
  <si>
    <t>2 курс</t>
  </si>
  <si>
    <t>3 курс</t>
  </si>
  <si>
    <t>Индекс</t>
  </si>
  <si>
    <t>Наименование циклов, разделов, дисциплин, профессиональных модулей, МДК, практик</t>
  </si>
  <si>
    <t>Учебная нагрузка обучающихся (час.)</t>
  </si>
  <si>
    <t>максимальная</t>
  </si>
  <si>
    <t>всего занятий</t>
  </si>
  <si>
    <t>курсовых работ (проектов)</t>
  </si>
  <si>
    <t>Обязательная аудиторная</t>
  </si>
  <si>
    <t>в т.ч.</t>
  </si>
  <si>
    <t>I курс</t>
  </si>
  <si>
    <t>II курс</t>
  </si>
  <si>
    <t>III курс</t>
  </si>
  <si>
    <t>ОГСЭ.00</t>
  </si>
  <si>
    <t>Общий гуманитарный и социально-экономический цикл</t>
  </si>
  <si>
    <t>ОГСЭ.01</t>
  </si>
  <si>
    <t>ОГСЭ.02</t>
  </si>
  <si>
    <t>ОГСЭ.03</t>
  </si>
  <si>
    <t>ОГСЭ.04</t>
  </si>
  <si>
    <t>ОГСЭ.05</t>
  </si>
  <si>
    <t>Основы философии</t>
  </si>
  <si>
    <t>История</t>
  </si>
  <si>
    <t>Иностранный язык</t>
  </si>
  <si>
    <t>Физическая культура</t>
  </si>
  <si>
    <t>ЕН.00</t>
  </si>
  <si>
    <t>Математический и общий естественнонаучный цикл</t>
  </si>
  <si>
    <t>ЕН.01</t>
  </si>
  <si>
    <t>Математика</t>
  </si>
  <si>
    <t>П.00</t>
  </si>
  <si>
    <t>Профессиональный цикл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</si>
  <si>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</si>
  <si>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</si>
  <si>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</si>
  <si>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</si>
  <si>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</si>
  <si>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</si>
  <si>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</si>
  <si>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</si>
  <si>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</si>
  <si>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</si>
  <si>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Общепрофессиональные дисциплины</t>
  </si>
  <si>
    <t>ПМ.00</t>
  </si>
  <si>
    <t>Профессиональные модули</t>
  </si>
  <si>
    <t>ПМ.01</t>
  </si>
  <si>
    <t>МДК.01.01</t>
  </si>
  <si>
    <t>УП.01</t>
  </si>
  <si>
    <t>ПП.01</t>
  </si>
  <si>
    <t>ПМ.02</t>
  </si>
  <si>
    <t>МДК.02.01</t>
  </si>
  <si>
    <t>ПП.02</t>
  </si>
  <si>
    <t>УП.02</t>
  </si>
  <si>
    <t>ПМ.03</t>
  </si>
  <si>
    <t>МДК.03.01</t>
  </si>
  <si>
    <t>УП.03</t>
  </si>
  <si>
    <t>ПП.03</t>
  </si>
  <si>
    <t>ПМ.04</t>
  </si>
  <si>
    <t>МДК.04.01</t>
  </si>
  <si>
    <t>УП.04</t>
  </si>
  <si>
    <t>ПП.04</t>
  </si>
  <si>
    <t>ПМ.05</t>
  </si>
  <si>
    <t>ПП.05</t>
  </si>
  <si>
    <t>УП.05</t>
  </si>
  <si>
    <t>ПДП</t>
  </si>
  <si>
    <t>Преддипломная практика</t>
  </si>
  <si>
    <t>ГИА</t>
  </si>
  <si>
    <t>Государственная аттестация</t>
  </si>
  <si>
    <t>Каникулы</t>
  </si>
  <si>
    <t>Производственная практика (по профилю специальности)</t>
  </si>
  <si>
    <t>О.00</t>
  </si>
  <si>
    <t>Общеобразовательный цикл</t>
  </si>
  <si>
    <t xml:space="preserve">Иностранный язык </t>
  </si>
  <si>
    <t xml:space="preserve">История </t>
  </si>
  <si>
    <t xml:space="preserve">Физическая культура </t>
  </si>
  <si>
    <t>самостоятельная учебная  работа</t>
  </si>
  <si>
    <t xml:space="preserve">лабораторных и практических занятий </t>
  </si>
  <si>
    <r>
      <t>Распределение обязательной нагрузки по курсам и семестрам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Times New Roman"/>
        <family val="1"/>
      </rPr>
      <t>(час. в семестр)</t>
    </r>
  </si>
  <si>
    <t xml:space="preserve">4 курс </t>
  </si>
  <si>
    <t>дисциплин и МДК</t>
  </si>
  <si>
    <t>учебной практики</t>
  </si>
  <si>
    <t>производств. практики</t>
  </si>
  <si>
    <t>преддипломн. практики</t>
  </si>
  <si>
    <t>экзаменов (в т.ч. экзаменов (квалификационных))</t>
  </si>
  <si>
    <t>дифф. зачетов</t>
  </si>
  <si>
    <t>зачетов</t>
  </si>
  <si>
    <t>Основы безопасности жизнедеятельности</t>
  </si>
  <si>
    <t>География</t>
  </si>
  <si>
    <t>Информатика</t>
  </si>
  <si>
    <t>1</t>
  </si>
  <si>
    <t>2</t>
  </si>
  <si>
    <t>3</t>
  </si>
  <si>
    <t>6</t>
  </si>
  <si>
    <t>5</t>
  </si>
  <si>
    <t>4</t>
  </si>
  <si>
    <t>7</t>
  </si>
  <si>
    <t>8</t>
  </si>
  <si>
    <t>-</t>
  </si>
  <si>
    <t>дз</t>
  </si>
  <si>
    <t>з</t>
  </si>
  <si>
    <t>э</t>
  </si>
  <si>
    <t xml:space="preserve"> УЧЕБНЫЙ ПЛАН </t>
  </si>
  <si>
    <r>
      <t xml:space="preserve">Форма обучения:  </t>
    </r>
    <r>
      <rPr>
        <b/>
        <sz val="14"/>
        <color indexed="8"/>
        <rFont val="Times New Roman"/>
        <family val="1"/>
      </rPr>
      <t>очная</t>
    </r>
  </si>
  <si>
    <t>Базовые общеобразовательные учебные дисциплины</t>
  </si>
  <si>
    <t>ОУД.б.00</t>
  </si>
  <si>
    <t>ОУД.б.01</t>
  </si>
  <si>
    <t xml:space="preserve">Русский язык  </t>
  </si>
  <si>
    <t>ОУД.б.02</t>
  </si>
  <si>
    <t>ОУД.б.03</t>
  </si>
  <si>
    <t>ОУД.б.04</t>
  </si>
  <si>
    <t>ОУД.б.05</t>
  </si>
  <si>
    <t>ОУД.б.06</t>
  </si>
  <si>
    <t>ОУД.б.07</t>
  </si>
  <si>
    <t>ОУД.б.08</t>
  </si>
  <si>
    <t>ОУД.б.09</t>
  </si>
  <si>
    <t>ОУД.б.10</t>
  </si>
  <si>
    <t>ОУД.п.00</t>
  </si>
  <si>
    <t>Профильные общеобразовательные учебные дисциплины</t>
  </si>
  <si>
    <t>ОУД.п.12</t>
  </si>
  <si>
    <t>ОУД.п.13</t>
  </si>
  <si>
    <t>ОУД.п.14</t>
  </si>
  <si>
    <t>УД.п.00</t>
  </si>
  <si>
    <t>Дополнительные учебные дисциплины</t>
  </si>
  <si>
    <t>УД.п.15</t>
  </si>
  <si>
    <t>МДК.05.01</t>
  </si>
  <si>
    <t xml:space="preserve">Консультации на учебную группу по 4 часа на каждого обучающегося в учебном году
Государственная (итоговая) аттестация
1. Программа углубленной подготовки 
1.1. Выпускная квалификационная работа в форме:
дипломной работы, дипломного проекта (выбрать)
Выполнение дипломной работы (проекта) с 18.05 по 14.06 (всего 4 нед.)
Защита дипломной работы (проекта) с15.06 по 28.06 (всего 2 нед.)
</t>
  </si>
  <si>
    <t>1 семестр 16 недель</t>
  </si>
  <si>
    <t xml:space="preserve">2 семестр 23 недели </t>
  </si>
  <si>
    <t>0з/2дз/1э/1экв</t>
  </si>
  <si>
    <t xml:space="preserve"> </t>
  </si>
  <si>
    <t>УТВЕРЖДАЮ                                                                                                 директор ГБПОУ Краснодарского края      "Крымский технический колледж"                  ___________________С.Б.Хвостиков         "______" ________________20___г.</t>
  </si>
  <si>
    <t xml:space="preserve">государственное  бюджетное профессиональное  образовательное учреждение Краснодарского края "Крымский технический колледж" </t>
  </si>
  <si>
    <r>
      <t xml:space="preserve">на базе </t>
    </r>
    <r>
      <rPr>
        <b/>
        <u val="single"/>
        <sz val="14"/>
        <color indexed="8"/>
        <rFont val="Times New Roman"/>
        <family val="1"/>
      </rPr>
      <t xml:space="preserve">основного </t>
    </r>
    <r>
      <rPr>
        <b/>
        <u val="single"/>
        <sz val="14"/>
        <color indexed="8"/>
        <rFont val="Times New Roman"/>
        <family val="1"/>
      </rPr>
      <t>общего образования</t>
    </r>
  </si>
  <si>
    <t>Физика</t>
  </si>
  <si>
    <t>Обществознание (вкл.экономику и право)</t>
  </si>
  <si>
    <t>ОУД.б.11</t>
  </si>
  <si>
    <t>Химия</t>
  </si>
  <si>
    <t>Биология</t>
  </si>
  <si>
    <t>ЕН.02</t>
  </si>
  <si>
    <t>ЕН.03</t>
  </si>
  <si>
    <t>Экологический основы природопользования</t>
  </si>
  <si>
    <t>Информационные технологии в профессиональной деятельности</t>
  </si>
  <si>
    <t>ОП.10</t>
  </si>
  <si>
    <t>ОП.11</t>
  </si>
  <si>
    <t>Технология приготовления полуфабрикатов для сложной кулинарной продукции</t>
  </si>
  <si>
    <t>ПМ.06</t>
  </si>
  <si>
    <t>МДК.06.01</t>
  </si>
  <si>
    <t>УП.06</t>
  </si>
  <si>
    <t>ПП.06</t>
  </si>
  <si>
    <t>ПМ.07</t>
  </si>
  <si>
    <t>МДК.07.01</t>
  </si>
  <si>
    <t>УП.07</t>
  </si>
  <si>
    <t>0з/6дз/4э</t>
  </si>
  <si>
    <t>0з/2дз/1э</t>
  </si>
  <si>
    <t>0з/1дз/0э</t>
  </si>
  <si>
    <t>Астрономия</t>
  </si>
  <si>
    <t>образовательной  программы  среднего профессионального образования по программе подготовки специалистов среднего звена</t>
  </si>
  <si>
    <t xml:space="preserve">по специальности </t>
  </si>
  <si>
    <r>
      <t xml:space="preserve">Квалификация: </t>
    </r>
    <r>
      <rPr>
        <b/>
        <sz val="14"/>
        <color indexed="8"/>
        <rFont val="Times New Roman"/>
        <family val="1"/>
      </rPr>
      <t>техник-технолог</t>
    </r>
  </si>
  <si>
    <r>
      <t xml:space="preserve">профиль получаемого образования - </t>
    </r>
    <r>
      <rPr>
        <b/>
        <sz val="11"/>
        <color indexed="8"/>
        <rFont val="Times New Roman"/>
        <family val="1"/>
      </rPr>
      <t>естественнонаучный</t>
    </r>
  </si>
  <si>
    <t>19.02.03 Технология хлеба, кондитерских и макаронных изделий</t>
  </si>
  <si>
    <r>
      <t xml:space="preserve">Срок получения СПО по ППССЗ - </t>
    </r>
    <r>
      <rPr>
        <b/>
        <sz val="14"/>
        <color indexed="8"/>
        <rFont val="Times New Roman"/>
        <family val="1"/>
      </rPr>
      <t>4 года 10 месяцев</t>
    </r>
  </si>
  <si>
    <t>по программе углубленной подготовки</t>
  </si>
  <si>
    <t>Литература</t>
  </si>
  <si>
    <t>ОГСЭ.06</t>
  </si>
  <si>
    <t>Психология общения</t>
  </si>
  <si>
    <t xml:space="preserve">   IV курс         V курс</t>
  </si>
  <si>
    <t xml:space="preserve">3 семестр 16 недель </t>
  </si>
  <si>
    <t>4 семестр 18 недель                    + 5 недели практики</t>
  </si>
  <si>
    <t>5 семестр  15 недель                    + 1,5 недель практики</t>
  </si>
  <si>
    <t>6 семестр 12 недель                              + 12,5 недель практики</t>
  </si>
  <si>
    <t>Инженерная графика</t>
  </si>
  <si>
    <t>Техническая механика</t>
  </si>
  <si>
    <t>Электротехника и электронная техника</t>
  </si>
  <si>
    <t>Микробиолоия, санитария и гигиена в пищевом производстве</t>
  </si>
  <si>
    <t>Автоматизация технологических процессов</t>
  </si>
  <si>
    <t>Экономика организации</t>
  </si>
  <si>
    <t>Управление качествов с основами метрологии и стандартизации</t>
  </si>
  <si>
    <t>Управление персоналом</t>
  </si>
  <si>
    <t>Правовое обеспечение профессиональной деятельности</t>
  </si>
  <si>
    <t>Правовые основы предпринимательской деятельности</t>
  </si>
  <si>
    <t>ОП.12</t>
  </si>
  <si>
    <t>Охрана труда</t>
  </si>
  <si>
    <t>ОП.13</t>
  </si>
  <si>
    <t>Безопасность жизнедеятельности</t>
  </si>
  <si>
    <t>9</t>
  </si>
  <si>
    <t>10</t>
  </si>
  <si>
    <t>ОП.14</t>
  </si>
  <si>
    <t>Документационное обеспечение управлением</t>
  </si>
  <si>
    <t>ОП.15</t>
  </si>
  <si>
    <t>Организация предпринимательской деятельности</t>
  </si>
  <si>
    <t>ОП.16</t>
  </si>
  <si>
    <t>Бухгалтерский учет и налогообложение</t>
  </si>
  <si>
    <t>ОП.17</t>
  </si>
  <si>
    <t>Финансы и кредит</t>
  </si>
  <si>
    <t>ОП.18</t>
  </si>
  <si>
    <t>Анализ финансово-хозяйственной деятельности</t>
  </si>
  <si>
    <t>2з/3дз/0э</t>
  </si>
  <si>
    <r>
      <t xml:space="preserve">Формы промежуточной аттестации  </t>
    </r>
    <r>
      <rPr>
        <b/>
        <sz val="11"/>
        <color indexed="8"/>
        <rFont val="Calibri"/>
        <family val="2"/>
      </rPr>
      <t xml:space="preserve">                                                                  </t>
    </r>
    <r>
      <rPr>
        <b/>
        <sz val="11"/>
        <color indexed="8"/>
        <rFont val="Times New Roman"/>
        <family val="1"/>
      </rPr>
      <t xml:space="preserve">  Э/ДЗ/З</t>
    </r>
  </si>
  <si>
    <t>0з/9дз/5э</t>
  </si>
  <si>
    <t>Приемка, хранение и подготовка сырья к переработке</t>
  </si>
  <si>
    <t>1з/1дз/1э/1экв</t>
  </si>
  <si>
    <t>Производство хлеба и хлебобулочных изделий</t>
  </si>
  <si>
    <t>Технология производства хлеба и хлебобулочных изделий</t>
  </si>
  <si>
    <t>Технология производства сахаристых кондитерских изделий</t>
  </si>
  <si>
    <t>МДК.03.02</t>
  </si>
  <si>
    <t>Технология производства мучных кондитерских изделий</t>
  </si>
  <si>
    <t>Производство кондитерских изделий</t>
  </si>
  <si>
    <t>Производство макаронных изделий</t>
  </si>
  <si>
    <t>2з/0дз/1э/1экв</t>
  </si>
  <si>
    <t>Управление работами и деятельностью по оказанию услуг в области производства хлеба, хлебобулочных и макаронных изделий</t>
  </si>
  <si>
    <t>Управление структурным подразделением организации и организацией в целом</t>
  </si>
  <si>
    <t>Участие в разработке новых видов хлеба, хлебобулочны, кондитерских и макаронных изделий</t>
  </si>
  <si>
    <t>Разработка новых видов продукции</t>
  </si>
  <si>
    <t>Выполнение работ по профессии 16472 Пекарь</t>
  </si>
  <si>
    <t>0з/3дз/0э/1экв</t>
  </si>
  <si>
    <t>Организация работы пекаря</t>
  </si>
  <si>
    <t>ПП.07</t>
  </si>
  <si>
    <t>1з/2дз/0э/1экв</t>
  </si>
  <si>
    <t>7 семестр 13 недель                                                     + 3 недели практики</t>
  </si>
  <si>
    <t>8 семестр 18 недель               + 5 недели практики</t>
  </si>
  <si>
    <t xml:space="preserve">9 семестр 16 недель               </t>
  </si>
  <si>
    <t>10 семестр 11 недель               + 2 неделb практики</t>
  </si>
  <si>
    <t>0з/5дз/2э/1экв</t>
  </si>
  <si>
    <t>0з/2дз/3э/1экв</t>
  </si>
  <si>
    <t>4з/15дз/8э/7экв</t>
  </si>
  <si>
    <t>1з/12дз/5э</t>
  </si>
  <si>
    <t>5з/27дз/13э/7экв</t>
  </si>
  <si>
    <t>7з/41дз/19э/7экв</t>
  </si>
  <si>
    <t xml:space="preserve">5 курс </t>
  </si>
  <si>
    <t>Технология производства макаронных изделий</t>
  </si>
  <si>
    <t>Основы финансовой грамотности</t>
  </si>
  <si>
    <t>Родной язык (русский язык)</t>
  </si>
  <si>
    <r>
      <t xml:space="preserve">2. План учебного процесса по специальности 19.02.03 Технология хлеба, кондитерских и макаронных изделий </t>
    </r>
    <r>
      <rPr>
        <b/>
        <sz val="14"/>
        <color indexed="10"/>
        <rFont val="Times New Roman"/>
        <family val="1"/>
      </rPr>
      <t>набор 2020</t>
    </r>
  </si>
  <si>
    <t>Набор 2020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</si>
</sst>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color indexed="10"/>
      <name val="Times New Roman"/>
      <family val="1"/>
    </font>
    <font>
      <b/>
      <sz val="9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8">
    <xf numFmtId="0" fontId="0" fillId="0" borderId="0" xfId="0" applyFont="1" applyAlignment="1">
      <alignment/>
    </xf>
    <xf numFmtId="0" fontId="52" fillId="0" borderId="0" xfId="0" applyFont="1" applyAlignment="1">
      <alignment wrapText="1"/>
    </xf>
    <xf numFmtId="0" fontId="52" fillId="0" borderId="0" xfId="0" applyFont="1" applyAlignment="1">
      <alignment horizontal="right" wrapText="1"/>
    </xf>
    <xf numFmtId="0" fontId="53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55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wrapText="1"/>
    </xf>
    <xf numFmtId="0" fontId="53" fillId="0" borderId="10" xfId="0" applyFont="1" applyBorder="1" applyAlignment="1">
      <alignment wrapText="1"/>
    </xf>
    <xf numFmtId="0" fontId="56" fillId="0" borderId="0" xfId="0" applyFont="1" applyAlignment="1">
      <alignment wrapText="1"/>
    </xf>
    <xf numFmtId="0" fontId="52" fillId="0" borderId="1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left" wrapText="1"/>
    </xf>
    <xf numFmtId="0" fontId="53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wrapText="1"/>
    </xf>
    <xf numFmtId="0" fontId="52" fillId="0" borderId="0" xfId="0" applyFont="1" applyFill="1" applyAlignment="1">
      <alignment wrapText="1"/>
    </xf>
    <xf numFmtId="0" fontId="57" fillId="0" borderId="10" xfId="0" applyFont="1" applyFill="1" applyBorder="1" applyAlignment="1">
      <alignment horizontal="center" vertical="center" wrapText="1"/>
    </xf>
    <xf numFmtId="1" fontId="52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0" fontId="58" fillId="0" borderId="10" xfId="0" applyFont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textRotation="90" wrapText="1"/>
    </xf>
    <xf numFmtId="0" fontId="55" fillId="0" borderId="10" xfId="0" applyFont="1" applyBorder="1" applyAlignment="1">
      <alignment horizontal="center" vertical="center" wrapText="1"/>
    </xf>
    <xf numFmtId="0" fontId="52" fillId="0" borderId="0" xfId="0" applyFont="1" applyBorder="1" applyAlignment="1">
      <alignment wrapText="1"/>
    </xf>
    <xf numFmtId="49" fontId="52" fillId="0" borderId="10" xfId="0" applyNumberFormat="1" applyFont="1" applyBorder="1" applyAlignment="1">
      <alignment horizontal="center" vertical="center" wrapText="1"/>
    </xf>
    <xf numFmtId="1" fontId="55" fillId="2" borderId="10" xfId="0" applyNumberFormat="1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left" vertical="center" wrapText="1"/>
    </xf>
    <xf numFmtId="0" fontId="60" fillId="35" borderId="10" xfId="0" applyFont="1" applyFill="1" applyBorder="1" applyAlignment="1">
      <alignment horizontal="center" vertical="center" wrapText="1"/>
    </xf>
    <xf numFmtId="0" fontId="60" fillId="35" borderId="10" xfId="0" applyFont="1" applyFill="1" applyBorder="1" applyAlignment="1">
      <alignment horizontal="left" vertical="center" wrapText="1"/>
    </xf>
    <xf numFmtId="1" fontId="60" fillId="35" borderId="10" xfId="0" applyNumberFormat="1" applyFont="1" applyFill="1" applyBorder="1" applyAlignment="1">
      <alignment horizontal="center" vertical="center" wrapText="1"/>
    </xf>
    <xf numFmtId="1" fontId="60" fillId="33" borderId="10" xfId="0" applyNumberFormat="1" applyFont="1" applyFill="1" applyBorder="1" applyAlignment="1">
      <alignment horizontal="center" vertical="center" wrapText="1"/>
    </xf>
    <xf numFmtId="1" fontId="60" fillId="34" borderId="10" xfId="0" applyNumberFormat="1" applyFont="1" applyFill="1" applyBorder="1" applyAlignment="1">
      <alignment horizontal="center" vertical="center" wrapText="1"/>
    </xf>
    <xf numFmtId="1" fontId="4" fillId="35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1" fontId="55" fillId="35" borderId="10" xfId="0" applyNumberFormat="1" applyFont="1" applyFill="1" applyBorder="1" applyAlignment="1">
      <alignment horizontal="center" vertical="center" wrapText="1"/>
    </xf>
    <xf numFmtId="1" fontId="5" fillId="35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54" fillId="36" borderId="10" xfId="0" applyFont="1" applyFill="1" applyBorder="1" applyAlignment="1">
      <alignment horizontal="center" wrapText="1"/>
    </xf>
    <xf numFmtId="0" fontId="6" fillId="36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1" fontId="55" fillId="0" borderId="10" xfId="0" applyNumberFormat="1" applyFont="1" applyFill="1" applyBorder="1" applyAlignment="1">
      <alignment horizontal="center" vertical="center" wrapText="1"/>
    </xf>
    <xf numFmtId="172" fontId="61" fillId="0" borderId="10" xfId="0" applyNumberFormat="1" applyFont="1" applyFill="1" applyBorder="1" applyAlignment="1">
      <alignment horizontal="center" vertical="center" wrapText="1"/>
    </xf>
    <xf numFmtId="1" fontId="55" fillId="0" borderId="10" xfId="0" applyNumberFormat="1" applyFont="1" applyBorder="1" applyAlignment="1">
      <alignment horizontal="center" vertical="center" wrapText="1"/>
    </xf>
    <xf numFmtId="49" fontId="52" fillId="0" borderId="0" xfId="0" applyNumberFormat="1" applyFont="1" applyAlignment="1">
      <alignment wrapText="1"/>
    </xf>
    <xf numFmtId="49" fontId="55" fillId="0" borderId="10" xfId="0" applyNumberFormat="1" applyFont="1" applyBorder="1" applyAlignment="1">
      <alignment horizontal="center" vertical="center" wrapText="1"/>
    </xf>
    <xf numFmtId="49" fontId="52" fillId="36" borderId="10" xfId="0" applyNumberFormat="1" applyFont="1" applyFill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center" vertical="center" wrapText="1"/>
    </xf>
    <xf numFmtId="49" fontId="52" fillId="0" borderId="0" xfId="0" applyNumberFormat="1" applyFont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1" fontId="60" fillId="0" borderId="10" xfId="0" applyNumberFormat="1" applyFont="1" applyFill="1" applyBorder="1" applyAlignment="1">
      <alignment horizontal="center" vertical="center" wrapText="1"/>
    </xf>
    <xf numFmtId="1" fontId="55" fillId="36" borderId="10" xfId="0" applyNumberFormat="1" applyFont="1" applyFill="1" applyBorder="1" applyAlignment="1">
      <alignment horizontal="center" vertical="center" wrapText="1"/>
    </xf>
    <xf numFmtId="0" fontId="55" fillId="36" borderId="10" xfId="0" applyFont="1" applyFill="1" applyBorder="1" applyAlignment="1">
      <alignment horizontal="center" vertical="center" wrapText="1"/>
    </xf>
    <xf numFmtId="0" fontId="60" fillId="2" borderId="10" xfId="0" applyFont="1" applyFill="1" applyBorder="1" applyAlignment="1">
      <alignment horizontal="left" vertical="center" wrapText="1"/>
    </xf>
    <xf numFmtId="0" fontId="57" fillId="36" borderId="10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49" fontId="52" fillId="36" borderId="0" xfId="0" applyNumberFormat="1" applyFont="1" applyFill="1" applyBorder="1" applyAlignment="1">
      <alignment horizontal="center" vertical="center" wrapText="1"/>
    </xf>
    <xf numFmtId="0" fontId="55" fillId="2" borderId="10" xfId="0" applyFont="1" applyFill="1" applyBorder="1" applyAlignment="1">
      <alignment horizontal="left" vertical="center" wrapText="1"/>
    </xf>
    <xf numFmtId="0" fontId="52" fillId="0" borderId="0" xfId="0" applyFont="1" applyAlignment="1">
      <alignment horizontal="right" wrapText="1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1" fontId="57" fillId="0" borderId="10" xfId="0" applyNumberFormat="1" applyFont="1" applyBorder="1" applyAlignment="1">
      <alignment horizontal="center" vertical="center" wrapText="1"/>
    </xf>
    <xf numFmtId="1" fontId="57" fillId="0" borderId="10" xfId="0" applyNumberFormat="1" applyFont="1" applyFill="1" applyBorder="1" applyAlignment="1">
      <alignment horizontal="center" vertical="center" wrapText="1"/>
    </xf>
    <xf numFmtId="0" fontId="52" fillId="36" borderId="10" xfId="0" applyFont="1" applyFill="1" applyBorder="1" applyAlignment="1">
      <alignment horizontal="center" vertical="center" wrapText="1"/>
    </xf>
    <xf numFmtId="1" fontId="60" fillId="2" borderId="10" xfId="0" applyNumberFormat="1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49" fontId="52" fillId="0" borderId="11" xfId="0" applyNumberFormat="1" applyFont="1" applyBorder="1" applyAlignment="1">
      <alignment horizontal="center" vertical="center" wrapText="1"/>
    </xf>
    <xf numFmtId="49" fontId="52" fillId="0" borderId="12" xfId="0" applyNumberFormat="1" applyFont="1" applyBorder="1" applyAlignment="1">
      <alignment horizontal="center" vertical="center" wrapText="1"/>
    </xf>
    <xf numFmtId="49" fontId="52" fillId="0" borderId="13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0" fillId="33" borderId="10" xfId="0" applyFont="1" applyFill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60" fillId="0" borderId="0" xfId="0" applyFont="1" applyFill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49" fontId="52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2" fillId="36" borderId="10" xfId="0" applyFont="1" applyFill="1" applyBorder="1" applyAlignment="1">
      <alignment horizontal="left" vertical="center" wrapText="1"/>
    </xf>
    <xf numFmtId="0" fontId="52" fillId="0" borderId="0" xfId="0" applyFont="1" applyAlignment="1">
      <alignment horizontal="left" vertical="center" wrapText="1"/>
    </xf>
    <xf numFmtId="0" fontId="52" fillId="2" borderId="10" xfId="0" applyFont="1" applyFill="1" applyBorder="1" applyAlignment="1">
      <alignment horizontal="left" vertical="center" wrapText="1"/>
    </xf>
    <xf numFmtId="0" fontId="62" fillId="0" borderId="1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textRotation="90" wrapText="1"/>
    </xf>
    <xf numFmtId="0" fontId="60" fillId="0" borderId="15" xfId="0" applyFont="1" applyBorder="1" applyAlignment="1">
      <alignment horizontal="center" vertical="center" textRotation="90" wrapText="1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60" fillId="0" borderId="16" xfId="0" applyFont="1" applyFill="1" applyBorder="1" applyAlignment="1">
      <alignment horizontal="center" textRotation="90" wrapText="1"/>
    </xf>
    <xf numFmtId="0" fontId="0" fillId="0" borderId="17" xfId="0" applyFill="1" applyBorder="1" applyAlignment="1">
      <alignment/>
    </xf>
    <xf numFmtId="0" fontId="60" fillId="0" borderId="11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 textRotation="90" wrapText="1"/>
    </xf>
    <xf numFmtId="0" fontId="60" fillId="0" borderId="17" xfId="0" applyFont="1" applyFill="1" applyBorder="1" applyAlignment="1">
      <alignment horizontal="center" vertical="center" textRotation="90" wrapText="1"/>
    </xf>
    <xf numFmtId="0" fontId="60" fillId="0" borderId="10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textRotation="90" wrapText="1"/>
    </xf>
    <xf numFmtId="0" fontId="60" fillId="0" borderId="18" xfId="0" applyFont="1" applyBorder="1" applyAlignment="1">
      <alignment horizontal="center" textRotation="90" wrapText="1"/>
    </xf>
    <xf numFmtId="0" fontId="60" fillId="0" borderId="17" xfId="0" applyFont="1" applyBorder="1" applyAlignment="1">
      <alignment horizontal="center" textRotation="90" wrapText="1"/>
    </xf>
    <xf numFmtId="0" fontId="6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49" fontId="60" fillId="0" borderId="19" xfId="0" applyNumberFormat="1" applyFont="1" applyBorder="1" applyAlignment="1">
      <alignment horizontal="center" textRotation="90" wrapText="1"/>
    </xf>
    <xf numFmtId="49" fontId="60" fillId="0" borderId="20" xfId="0" applyNumberFormat="1" applyFont="1" applyBorder="1" applyAlignment="1">
      <alignment horizontal="center" textRotation="90" wrapText="1"/>
    </xf>
    <xf numFmtId="49" fontId="60" fillId="0" borderId="14" xfId="0" applyNumberFormat="1" applyFont="1" applyBorder="1" applyAlignment="1">
      <alignment horizontal="center" textRotation="90" wrapText="1"/>
    </xf>
    <xf numFmtId="49" fontId="60" fillId="0" borderId="21" xfId="0" applyNumberFormat="1" applyFont="1" applyBorder="1" applyAlignment="1">
      <alignment horizontal="center" textRotation="90" wrapText="1"/>
    </xf>
    <xf numFmtId="49" fontId="60" fillId="0" borderId="0" xfId="0" applyNumberFormat="1" applyFont="1" applyBorder="1" applyAlignment="1">
      <alignment horizontal="center" textRotation="90" wrapText="1"/>
    </xf>
    <xf numFmtId="49" fontId="60" fillId="0" borderId="15" xfId="0" applyNumberFormat="1" applyFont="1" applyBorder="1" applyAlignment="1">
      <alignment horizontal="center" textRotation="90" wrapText="1"/>
    </xf>
    <xf numFmtId="49" fontId="60" fillId="0" borderId="22" xfId="0" applyNumberFormat="1" applyFont="1" applyBorder="1" applyAlignment="1">
      <alignment horizontal="center" textRotation="90" wrapText="1"/>
    </xf>
    <xf numFmtId="49" fontId="60" fillId="0" borderId="23" xfId="0" applyNumberFormat="1" applyFont="1" applyBorder="1" applyAlignment="1">
      <alignment horizontal="center" textRotation="90" wrapText="1"/>
    </xf>
    <xf numFmtId="49" fontId="60" fillId="0" borderId="24" xfId="0" applyNumberFormat="1" applyFont="1" applyBorder="1" applyAlignment="1">
      <alignment horizontal="center" textRotation="90" wrapText="1"/>
    </xf>
    <xf numFmtId="49" fontId="55" fillId="0" borderId="11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60" fillId="35" borderId="11" xfId="0" applyFont="1" applyFill="1" applyBorder="1" applyAlignment="1">
      <alignment horizontal="left" vertical="center" wrapText="1"/>
    </xf>
    <xf numFmtId="0" fontId="60" fillId="35" borderId="13" xfId="0" applyFont="1" applyFill="1" applyBorder="1" applyAlignment="1">
      <alignment horizontal="left" vertical="center" wrapText="1"/>
    </xf>
    <xf numFmtId="49" fontId="60" fillId="33" borderId="11" xfId="0" applyNumberFormat="1" applyFont="1" applyFill="1" applyBorder="1" applyAlignment="1">
      <alignment horizontal="center" vertical="center" wrapText="1"/>
    </xf>
    <xf numFmtId="49" fontId="60" fillId="33" borderId="12" xfId="0" applyNumberFormat="1" applyFont="1" applyFill="1" applyBorder="1" applyAlignment="1">
      <alignment horizontal="center" vertical="center" wrapText="1"/>
    </xf>
    <xf numFmtId="49" fontId="60" fillId="33" borderId="13" xfId="0" applyNumberFormat="1" applyFont="1" applyFill="1" applyBorder="1" applyAlignment="1">
      <alignment horizontal="center" vertical="center" wrapText="1"/>
    </xf>
    <xf numFmtId="0" fontId="52" fillId="2" borderId="11" xfId="0" applyFont="1" applyFill="1" applyBorder="1" applyAlignment="1">
      <alignment horizontal="center" vertical="center" wrapText="1"/>
    </xf>
    <xf numFmtId="0" fontId="52" fillId="2" borderId="12" xfId="0" applyFont="1" applyFill="1" applyBorder="1" applyAlignment="1">
      <alignment horizontal="center" vertical="center" wrapText="1"/>
    </xf>
    <xf numFmtId="0" fontId="52" fillId="2" borderId="13" xfId="0" applyFont="1" applyFill="1" applyBorder="1" applyAlignment="1">
      <alignment horizontal="center" vertical="center" wrapText="1"/>
    </xf>
    <xf numFmtId="0" fontId="60" fillId="35" borderId="11" xfId="0" applyFont="1" applyFill="1" applyBorder="1" applyAlignment="1">
      <alignment horizontal="center" vertical="center" wrapText="1"/>
    </xf>
    <xf numFmtId="0" fontId="60" fillId="35" borderId="12" xfId="0" applyFont="1" applyFill="1" applyBorder="1" applyAlignment="1">
      <alignment horizontal="center" vertical="center" wrapText="1"/>
    </xf>
    <xf numFmtId="0" fontId="60" fillId="35" borderId="13" xfId="0" applyFont="1" applyFill="1" applyBorder="1" applyAlignment="1">
      <alignment horizontal="center" vertical="center" wrapText="1"/>
    </xf>
    <xf numFmtId="49" fontId="60" fillId="35" borderId="11" xfId="0" applyNumberFormat="1" applyFont="1" applyFill="1" applyBorder="1" applyAlignment="1">
      <alignment horizontal="center" vertical="center" wrapText="1"/>
    </xf>
    <xf numFmtId="49" fontId="60" fillId="35" borderId="12" xfId="0" applyNumberFormat="1" applyFont="1" applyFill="1" applyBorder="1" applyAlignment="1">
      <alignment horizontal="center" vertical="center" wrapText="1"/>
    </xf>
    <xf numFmtId="49" fontId="60" fillId="35" borderId="13" xfId="0" applyNumberFormat="1" applyFont="1" applyFill="1" applyBorder="1" applyAlignment="1">
      <alignment horizontal="center" vertical="center" wrapText="1"/>
    </xf>
    <xf numFmtId="49" fontId="52" fillId="2" borderId="11" xfId="0" applyNumberFormat="1" applyFont="1" applyFill="1" applyBorder="1" applyAlignment="1">
      <alignment horizontal="center" vertical="center" wrapText="1"/>
    </xf>
    <xf numFmtId="49" fontId="52" fillId="2" borderId="12" xfId="0" applyNumberFormat="1" applyFont="1" applyFill="1" applyBorder="1" applyAlignment="1">
      <alignment horizontal="center" vertical="center" wrapText="1"/>
    </xf>
    <xf numFmtId="49" fontId="52" fillId="2" borderId="13" xfId="0" applyNumberFormat="1" applyFont="1" applyFill="1" applyBorder="1" applyAlignment="1">
      <alignment horizontal="center" vertical="center" wrapText="1"/>
    </xf>
    <xf numFmtId="49" fontId="52" fillId="0" borderId="16" xfId="0" applyNumberFormat="1" applyFont="1" applyBorder="1" applyAlignment="1">
      <alignment horizontal="center" vertical="center" wrapText="1"/>
    </xf>
    <xf numFmtId="49" fontId="52" fillId="0" borderId="17" xfId="0" applyNumberFormat="1" applyFont="1" applyBorder="1" applyAlignment="1">
      <alignment horizontal="center" vertical="center" wrapText="1"/>
    </xf>
    <xf numFmtId="49" fontId="59" fillId="35" borderId="11" xfId="0" applyNumberFormat="1" applyFont="1" applyFill="1" applyBorder="1" applyAlignment="1">
      <alignment horizontal="center" vertical="center" wrapText="1"/>
    </xf>
    <xf numFmtId="49" fontId="59" fillId="35" borderId="12" xfId="0" applyNumberFormat="1" applyFont="1" applyFill="1" applyBorder="1" applyAlignment="1">
      <alignment horizontal="center" vertical="center" wrapText="1"/>
    </xf>
    <xf numFmtId="49" fontId="59" fillId="35" borderId="13" xfId="0" applyNumberFormat="1" applyFont="1" applyFill="1" applyBorder="1" applyAlignment="1">
      <alignment horizontal="center" vertical="center" wrapText="1"/>
    </xf>
    <xf numFmtId="49" fontId="60" fillId="34" borderId="11" xfId="0" applyNumberFormat="1" applyFont="1" applyFill="1" applyBorder="1" applyAlignment="1">
      <alignment horizontal="center" vertical="center" wrapText="1"/>
    </xf>
    <xf numFmtId="49" fontId="60" fillId="34" borderId="12" xfId="0" applyNumberFormat="1" applyFont="1" applyFill="1" applyBorder="1" applyAlignment="1">
      <alignment horizontal="center" vertical="center" wrapText="1"/>
    </xf>
    <xf numFmtId="49" fontId="60" fillId="34" borderId="13" xfId="0" applyNumberFormat="1" applyFont="1" applyFill="1" applyBorder="1" applyAlignment="1">
      <alignment horizontal="center" vertical="center" wrapText="1"/>
    </xf>
    <xf numFmtId="49" fontId="59" fillId="34" borderId="11" xfId="0" applyNumberFormat="1" applyFont="1" applyFill="1" applyBorder="1" applyAlignment="1">
      <alignment horizontal="center" vertical="center" wrapText="1"/>
    </xf>
    <xf numFmtId="49" fontId="59" fillId="34" borderId="12" xfId="0" applyNumberFormat="1" applyFont="1" applyFill="1" applyBorder="1" applyAlignment="1">
      <alignment horizontal="center" vertical="center" wrapText="1"/>
    </xf>
    <xf numFmtId="49" fontId="59" fillId="34" borderId="13" xfId="0" applyNumberFormat="1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 wrapText="1"/>
    </xf>
    <xf numFmtId="0" fontId="60" fillId="33" borderId="13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3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wrapText="1"/>
    </xf>
    <xf numFmtId="0" fontId="52" fillId="0" borderId="0" xfId="0" applyFont="1" applyAlignment="1">
      <alignment horizontal="left" wrapText="1"/>
    </xf>
    <xf numFmtId="0" fontId="54" fillId="0" borderId="0" xfId="0" applyFont="1" applyAlignment="1">
      <alignment horizontal="left" vertical="center" wrapText="1"/>
    </xf>
    <xf numFmtId="0" fontId="52" fillId="0" borderId="0" xfId="0" applyFont="1" applyAlignment="1">
      <alignment horizontal="right" wrapText="1"/>
    </xf>
    <xf numFmtId="0" fontId="57" fillId="0" borderId="0" xfId="0" applyFont="1" applyAlignment="1">
      <alignment horizontal="center" wrapText="1"/>
    </xf>
    <xf numFmtId="0" fontId="53" fillId="0" borderId="0" xfId="0" applyFont="1" applyAlignment="1">
      <alignment horizontal="left" vertical="center" wrapText="1"/>
    </xf>
    <xf numFmtId="0" fontId="55" fillId="0" borderId="1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4" fillId="36" borderId="11" xfId="0" applyFont="1" applyFill="1" applyBorder="1" applyAlignment="1">
      <alignment horizontal="center" wrapText="1"/>
    </xf>
    <xf numFmtId="0" fontId="54" fillId="36" borderId="12" xfId="0" applyFont="1" applyFill="1" applyBorder="1" applyAlignment="1">
      <alignment horizontal="center" wrapText="1"/>
    </xf>
    <xf numFmtId="0" fontId="54" fillId="36" borderId="13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K254"/>
  <sheetViews>
    <sheetView view="pageBreakPreview" zoomScaleNormal="60" zoomScaleSheetLayoutView="100" zoomScalePageLayoutView="0" workbookViewId="0" topLeftCell="A1">
      <pane xSplit="21" ySplit="10" topLeftCell="V101" activePane="bottomRight" state="frozen"/>
      <selection pane="topLeft" activeCell="A1" sqref="A1"/>
      <selection pane="topRight" activeCell="T1" sqref="T1"/>
      <selection pane="bottomLeft" activeCell="A11" sqref="A11"/>
      <selection pane="bottomRight" activeCell="A107" sqref="A107:L113"/>
    </sheetView>
  </sheetViews>
  <sheetFormatPr defaultColWidth="9.140625" defaultRowHeight="15"/>
  <cols>
    <col min="1" max="1" width="10.7109375" style="1" customWidth="1"/>
    <col min="2" max="2" width="32.00390625" style="1" customWidth="1"/>
    <col min="3" max="12" width="3.7109375" style="50" customWidth="1"/>
    <col min="13" max="13" width="5.7109375" style="1" customWidth="1"/>
    <col min="14" max="14" width="5.421875" style="1" customWidth="1"/>
    <col min="15" max="15" width="6.57421875" style="16" customWidth="1"/>
    <col min="16" max="16" width="5.28125" style="16" customWidth="1"/>
    <col min="17" max="17" width="5.140625" style="16" customWidth="1"/>
    <col min="18" max="18" width="5.57421875" style="16" customWidth="1"/>
    <col min="19" max="19" width="5.28125" style="16" customWidth="1"/>
    <col min="20" max="20" width="5.57421875" style="39" customWidth="1"/>
    <col min="21" max="23" width="5.28125" style="39" customWidth="1"/>
    <col min="24" max="24" width="5.57421875" style="39" customWidth="1"/>
    <col min="25" max="25" width="5.28125" style="39" customWidth="1"/>
    <col min="26" max="27" width="5.57421875" style="39" customWidth="1"/>
    <col min="28" max="28" width="9.140625" style="1" customWidth="1"/>
    <col min="29" max="36" width="5.00390625" style="1" customWidth="1"/>
    <col min="37" max="16384" width="9.140625" style="1" customWidth="1"/>
  </cols>
  <sheetData>
    <row r="1" spans="1:27" ht="18.75" customHeight="1">
      <c r="A1" s="137" t="s">
        <v>242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</row>
    <row r="2" spans="29:37" ht="4.5" customHeight="1">
      <c r="AC2" s="24"/>
      <c r="AD2" s="24"/>
      <c r="AE2" s="24"/>
      <c r="AF2" s="24"/>
      <c r="AG2" s="24"/>
      <c r="AH2" s="24"/>
      <c r="AI2" s="24"/>
      <c r="AJ2" s="24"/>
      <c r="AK2" s="24"/>
    </row>
    <row r="3" spans="1:37" ht="27.75" customHeight="1">
      <c r="A3" s="107" t="s">
        <v>13</v>
      </c>
      <c r="B3" s="107" t="s">
        <v>14</v>
      </c>
      <c r="C3" s="119" t="s">
        <v>207</v>
      </c>
      <c r="D3" s="120"/>
      <c r="E3" s="120"/>
      <c r="F3" s="120"/>
      <c r="G3" s="120"/>
      <c r="H3" s="120"/>
      <c r="I3" s="120"/>
      <c r="J3" s="120"/>
      <c r="K3" s="120"/>
      <c r="L3" s="121"/>
      <c r="M3" s="107" t="s">
        <v>15</v>
      </c>
      <c r="N3" s="107"/>
      <c r="O3" s="107"/>
      <c r="P3" s="107"/>
      <c r="Q3" s="107"/>
      <c r="R3" s="108" t="s">
        <v>86</v>
      </c>
      <c r="S3" s="109"/>
      <c r="T3" s="109"/>
      <c r="U3" s="109"/>
      <c r="V3" s="109"/>
      <c r="W3" s="109"/>
      <c r="X3" s="109"/>
      <c r="Y3" s="109"/>
      <c r="Z3" s="109"/>
      <c r="AA3" s="110"/>
      <c r="AC3" s="24"/>
      <c r="AD3" s="24"/>
      <c r="AE3" s="24"/>
      <c r="AF3" s="24"/>
      <c r="AG3" s="24"/>
      <c r="AH3" s="24"/>
      <c r="AI3" s="24"/>
      <c r="AJ3" s="24"/>
      <c r="AK3" s="24"/>
    </row>
    <row r="4" spans="1:37" ht="15" customHeight="1">
      <c r="A4" s="107"/>
      <c r="B4" s="107"/>
      <c r="C4" s="122"/>
      <c r="D4" s="123"/>
      <c r="E4" s="123"/>
      <c r="F4" s="123"/>
      <c r="G4" s="123"/>
      <c r="H4" s="123"/>
      <c r="I4" s="123"/>
      <c r="J4" s="123"/>
      <c r="K4" s="123"/>
      <c r="L4" s="124"/>
      <c r="M4" s="111" t="s">
        <v>16</v>
      </c>
      <c r="N4" s="111" t="s">
        <v>84</v>
      </c>
      <c r="O4" s="114" t="s">
        <v>19</v>
      </c>
      <c r="P4" s="114"/>
      <c r="Q4" s="114"/>
      <c r="R4" s="114" t="s">
        <v>21</v>
      </c>
      <c r="S4" s="114"/>
      <c r="T4" s="115" t="s">
        <v>22</v>
      </c>
      <c r="U4" s="115"/>
      <c r="V4" s="115" t="s">
        <v>23</v>
      </c>
      <c r="W4" s="115"/>
      <c r="X4" s="116" t="s">
        <v>175</v>
      </c>
      <c r="Y4" s="117"/>
      <c r="Z4" s="117"/>
      <c r="AA4" s="118"/>
      <c r="AC4" s="24"/>
      <c r="AD4" s="24"/>
      <c r="AE4" s="24"/>
      <c r="AF4" s="24"/>
      <c r="AG4" s="24"/>
      <c r="AH4" s="24"/>
      <c r="AI4" s="24"/>
      <c r="AJ4" s="24"/>
      <c r="AK4" s="24"/>
    </row>
    <row r="5" spans="1:37" ht="25.5" customHeight="1">
      <c r="A5" s="107"/>
      <c r="B5" s="107"/>
      <c r="C5" s="122"/>
      <c r="D5" s="123"/>
      <c r="E5" s="123"/>
      <c r="F5" s="123"/>
      <c r="G5" s="123"/>
      <c r="H5" s="123"/>
      <c r="I5" s="123"/>
      <c r="J5" s="123"/>
      <c r="K5" s="123"/>
      <c r="L5" s="124"/>
      <c r="M5" s="112"/>
      <c r="N5" s="112"/>
      <c r="O5" s="101" t="s">
        <v>17</v>
      </c>
      <c r="P5" s="103" t="s">
        <v>20</v>
      </c>
      <c r="Q5" s="104"/>
      <c r="R5" s="105" t="s">
        <v>135</v>
      </c>
      <c r="S5" s="105" t="s">
        <v>136</v>
      </c>
      <c r="T5" s="100" t="s">
        <v>176</v>
      </c>
      <c r="U5" s="100" t="s">
        <v>177</v>
      </c>
      <c r="V5" s="100" t="s">
        <v>178</v>
      </c>
      <c r="W5" s="100" t="s">
        <v>179</v>
      </c>
      <c r="X5" s="100" t="s">
        <v>228</v>
      </c>
      <c r="Y5" s="100" t="s">
        <v>229</v>
      </c>
      <c r="Z5" s="100" t="s">
        <v>230</v>
      </c>
      <c r="AA5" s="100" t="s">
        <v>231</v>
      </c>
      <c r="AC5" s="24"/>
      <c r="AD5" s="24"/>
      <c r="AE5" s="24"/>
      <c r="AF5" s="24"/>
      <c r="AG5" s="24"/>
      <c r="AH5" s="24"/>
      <c r="AI5" s="24"/>
      <c r="AJ5" s="24"/>
      <c r="AK5" s="24"/>
    </row>
    <row r="6" spans="1:37" ht="108.75" customHeight="1">
      <c r="A6" s="107"/>
      <c r="B6" s="107"/>
      <c r="C6" s="125"/>
      <c r="D6" s="126"/>
      <c r="E6" s="126"/>
      <c r="F6" s="126"/>
      <c r="G6" s="126"/>
      <c r="H6" s="126"/>
      <c r="I6" s="126"/>
      <c r="J6" s="126"/>
      <c r="K6" s="126"/>
      <c r="L6" s="127"/>
      <c r="M6" s="113"/>
      <c r="N6" s="113"/>
      <c r="O6" s="102"/>
      <c r="P6" s="22" t="s">
        <v>85</v>
      </c>
      <c r="Q6" s="22" t="s">
        <v>18</v>
      </c>
      <c r="R6" s="106"/>
      <c r="S6" s="106"/>
      <c r="T6" s="100"/>
      <c r="U6" s="100"/>
      <c r="V6" s="100"/>
      <c r="W6" s="100"/>
      <c r="X6" s="100"/>
      <c r="Y6" s="100"/>
      <c r="Z6" s="100"/>
      <c r="AA6" s="100"/>
      <c r="AC6" s="61"/>
      <c r="AD6" s="61"/>
      <c r="AE6" s="61"/>
      <c r="AF6" s="61"/>
      <c r="AG6" s="61"/>
      <c r="AH6" s="61"/>
      <c r="AI6" s="61"/>
      <c r="AJ6" s="61"/>
      <c r="AK6" s="24"/>
    </row>
    <row r="7" spans="1:37" ht="15.75">
      <c r="A7" s="23">
        <v>1</v>
      </c>
      <c r="B7" s="23">
        <v>2</v>
      </c>
      <c r="C7" s="128">
        <v>3</v>
      </c>
      <c r="D7" s="129"/>
      <c r="E7" s="129"/>
      <c r="F7" s="129"/>
      <c r="G7" s="129"/>
      <c r="H7" s="129"/>
      <c r="I7" s="129"/>
      <c r="J7" s="129"/>
      <c r="K7" s="129"/>
      <c r="L7" s="130"/>
      <c r="M7" s="23">
        <v>4</v>
      </c>
      <c r="N7" s="23">
        <v>5</v>
      </c>
      <c r="O7" s="13">
        <v>6</v>
      </c>
      <c r="P7" s="13">
        <v>7</v>
      </c>
      <c r="Q7" s="13">
        <v>8</v>
      </c>
      <c r="R7" s="13">
        <v>9</v>
      </c>
      <c r="S7" s="13">
        <v>10</v>
      </c>
      <c r="T7" s="40">
        <v>11</v>
      </c>
      <c r="U7" s="40">
        <v>12</v>
      </c>
      <c r="V7" s="40">
        <v>13</v>
      </c>
      <c r="W7" s="40">
        <v>14</v>
      </c>
      <c r="X7" s="40">
        <v>15</v>
      </c>
      <c r="Y7" s="40">
        <v>16</v>
      </c>
      <c r="Z7" s="40">
        <v>17</v>
      </c>
      <c r="AA7" s="40">
        <v>18</v>
      </c>
      <c r="AC7" s="24"/>
      <c r="AD7" s="24"/>
      <c r="AE7" s="24"/>
      <c r="AF7" s="24"/>
      <c r="AG7" s="24"/>
      <c r="AH7" s="24"/>
      <c r="AI7" s="24"/>
      <c r="AJ7" s="24"/>
      <c r="AK7" s="24"/>
    </row>
    <row r="8" spans="1:37" ht="15.75">
      <c r="A8" s="23"/>
      <c r="B8" s="23"/>
      <c r="C8" s="51" t="s">
        <v>98</v>
      </c>
      <c r="D8" s="51" t="s">
        <v>99</v>
      </c>
      <c r="E8" s="51" t="s">
        <v>100</v>
      </c>
      <c r="F8" s="51" t="s">
        <v>103</v>
      </c>
      <c r="G8" s="51" t="s">
        <v>102</v>
      </c>
      <c r="H8" s="51" t="s">
        <v>101</v>
      </c>
      <c r="I8" s="51" t="s">
        <v>104</v>
      </c>
      <c r="J8" s="51" t="s">
        <v>105</v>
      </c>
      <c r="K8" s="51" t="s">
        <v>194</v>
      </c>
      <c r="L8" s="51" t="s">
        <v>195</v>
      </c>
      <c r="M8" s="23"/>
      <c r="N8" s="23"/>
      <c r="O8" s="13"/>
      <c r="P8" s="13"/>
      <c r="Q8" s="13"/>
      <c r="R8" s="48">
        <f>R107/16</f>
        <v>36</v>
      </c>
      <c r="S8" s="48">
        <f>S107/23</f>
        <v>36</v>
      </c>
      <c r="T8" s="48">
        <f>T107/16</f>
        <v>36</v>
      </c>
      <c r="U8" s="48">
        <f>U107/18</f>
        <v>36</v>
      </c>
      <c r="V8" s="48">
        <f>V107/15</f>
        <v>36</v>
      </c>
      <c r="W8" s="48">
        <f>W107/12</f>
        <v>36</v>
      </c>
      <c r="X8" s="48">
        <f>X107/13</f>
        <v>36</v>
      </c>
      <c r="Y8" s="48">
        <f>Y107/18</f>
        <v>36</v>
      </c>
      <c r="Z8" s="48">
        <f>Z107/16</f>
        <v>36</v>
      </c>
      <c r="AA8" s="48">
        <f>AA107/11</f>
        <v>36</v>
      </c>
      <c r="AC8" s="24"/>
      <c r="AD8" s="24"/>
      <c r="AE8" s="24"/>
      <c r="AF8" s="24"/>
      <c r="AG8" s="24"/>
      <c r="AH8" s="24"/>
      <c r="AI8" s="24"/>
      <c r="AJ8" s="24"/>
      <c r="AK8" s="24"/>
    </row>
    <row r="9" spans="1:37" ht="15.75">
      <c r="A9" s="46"/>
      <c r="B9" s="46"/>
      <c r="C9" s="51"/>
      <c r="D9" s="51"/>
      <c r="E9" s="51"/>
      <c r="F9" s="51"/>
      <c r="G9" s="51"/>
      <c r="H9" s="51"/>
      <c r="I9" s="51"/>
      <c r="J9" s="51"/>
      <c r="K9" s="51"/>
      <c r="L9" s="51"/>
      <c r="M9" s="49"/>
      <c r="N9" s="49"/>
      <c r="O9" s="49"/>
      <c r="P9" s="49"/>
      <c r="Q9" s="49"/>
      <c r="R9" s="47"/>
      <c r="S9" s="47"/>
      <c r="T9" s="47"/>
      <c r="U9" s="47"/>
      <c r="V9" s="47"/>
      <c r="W9" s="47"/>
      <c r="X9" s="47"/>
      <c r="Y9" s="47"/>
      <c r="Z9" s="47"/>
      <c r="AA9" s="47"/>
      <c r="AC9" s="24"/>
      <c r="AD9" s="24"/>
      <c r="AE9" s="24"/>
      <c r="AF9" s="24"/>
      <c r="AG9" s="24"/>
      <c r="AH9" s="24"/>
      <c r="AI9" s="24"/>
      <c r="AJ9" s="24"/>
      <c r="AK9" s="24"/>
    </row>
    <row r="10" spans="1:37" s="79" customFormat="1" ht="20.25" customHeight="1">
      <c r="A10" s="31" t="s">
        <v>79</v>
      </c>
      <c r="B10" s="31" t="s">
        <v>80</v>
      </c>
      <c r="C10" s="146" t="s">
        <v>208</v>
      </c>
      <c r="D10" s="147"/>
      <c r="E10" s="147"/>
      <c r="F10" s="147"/>
      <c r="G10" s="147"/>
      <c r="H10" s="147"/>
      <c r="I10" s="147"/>
      <c r="J10" s="147"/>
      <c r="K10" s="147"/>
      <c r="L10" s="148"/>
      <c r="M10" s="32">
        <f aca="true" t="shared" si="0" ref="M10:W10">M11+M24+M29</f>
        <v>2106</v>
      </c>
      <c r="N10" s="32">
        <f t="shared" si="0"/>
        <v>702</v>
      </c>
      <c r="O10" s="32">
        <f t="shared" si="0"/>
        <v>1404</v>
      </c>
      <c r="P10" s="32">
        <f t="shared" si="0"/>
        <v>523</v>
      </c>
      <c r="Q10" s="32">
        <f t="shared" si="0"/>
        <v>0</v>
      </c>
      <c r="R10" s="32">
        <f t="shared" si="0"/>
        <v>540</v>
      </c>
      <c r="S10" s="32">
        <f t="shared" si="0"/>
        <v>748</v>
      </c>
      <c r="T10" s="32">
        <f t="shared" si="0"/>
        <v>116</v>
      </c>
      <c r="U10" s="32">
        <f t="shared" si="0"/>
        <v>0</v>
      </c>
      <c r="V10" s="32">
        <f t="shared" si="0"/>
        <v>0</v>
      </c>
      <c r="W10" s="32">
        <f t="shared" si="0"/>
        <v>0</v>
      </c>
      <c r="X10" s="37">
        <f>X11+X24</f>
        <v>0</v>
      </c>
      <c r="Y10" s="37">
        <f>Y11+Y24</f>
        <v>0</v>
      </c>
      <c r="Z10" s="37">
        <f>Z11+Z24</f>
        <v>0</v>
      </c>
      <c r="AA10" s="37">
        <f>AA11+AA24</f>
        <v>0</v>
      </c>
      <c r="AC10" s="80"/>
      <c r="AD10" s="80"/>
      <c r="AE10" s="80"/>
      <c r="AF10" s="80"/>
      <c r="AG10" s="80"/>
      <c r="AH10" s="80"/>
      <c r="AI10" s="80"/>
      <c r="AJ10" s="80"/>
      <c r="AK10" s="80"/>
    </row>
    <row r="11" spans="1:37" s="81" customFormat="1" ht="34.5" customHeight="1">
      <c r="A11" s="63" t="s">
        <v>113</v>
      </c>
      <c r="B11" s="63" t="s">
        <v>112</v>
      </c>
      <c r="C11" s="143" t="s">
        <v>161</v>
      </c>
      <c r="D11" s="144"/>
      <c r="E11" s="144"/>
      <c r="F11" s="144"/>
      <c r="G11" s="144"/>
      <c r="H11" s="144"/>
      <c r="I11" s="144"/>
      <c r="J11" s="144"/>
      <c r="K11" s="144"/>
      <c r="L11" s="145"/>
      <c r="M11" s="70">
        <f>SUM(N11:O11)</f>
        <v>1632</v>
      </c>
      <c r="N11" s="70">
        <f>N12+N13+N14+N15+N16+N17+N18+N19+N20+N22+N23</f>
        <v>544</v>
      </c>
      <c r="O11" s="70">
        <f>SUM(R11:AA11)</f>
        <v>1088</v>
      </c>
      <c r="P11" s="70">
        <f>SUM(P12:P23)</f>
        <v>397</v>
      </c>
      <c r="Q11" s="70">
        <f>Q12+Q14+Q16+Q17+Q18+Q20+Q21+Q22</f>
        <v>0</v>
      </c>
      <c r="R11" s="70">
        <f>R12+R13+R14+R15+R16+R17+R18+R19+R20+R22+R23</f>
        <v>400</v>
      </c>
      <c r="S11" s="70">
        <f aca="true" t="shared" si="1" ref="S11:AA11">S12+S13+S14+S15+S16+S17+S18+S19+S20+S22+S23</f>
        <v>572</v>
      </c>
      <c r="T11" s="70">
        <f t="shared" si="1"/>
        <v>116</v>
      </c>
      <c r="U11" s="70">
        <f t="shared" si="1"/>
        <v>0</v>
      </c>
      <c r="V11" s="70">
        <f t="shared" si="1"/>
        <v>0</v>
      </c>
      <c r="W11" s="70">
        <f t="shared" si="1"/>
        <v>0</v>
      </c>
      <c r="X11" s="70">
        <f t="shared" si="1"/>
        <v>0</v>
      </c>
      <c r="Y11" s="70">
        <f>Y12+Y13+Y14+Y15+Y16+Y17+Y18+Y19+Y20+Y22+Y23</f>
        <v>0</v>
      </c>
      <c r="Z11" s="70">
        <f>Z12+Z13+Z14+Z15+Z16+Z17+Z18+Z19+Z20+Z22+Z23</f>
        <v>0</v>
      </c>
      <c r="AA11" s="70">
        <f t="shared" si="1"/>
        <v>0</v>
      </c>
      <c r="AC11" s="61"/>
      <c r="AD11" s="61"/>
      <c r="AE11" s="61"/>
      <c r="AF11" s="61"/>
      <c r="AG11" s="61"/>
      <c r="AH11" s="61"/>
      <c r="AI11" s="61"/>
      <c r="AJ11" s="61"/>
      <c r="AK11" s="61"/>
    </row>
    <row r="12" spans="1:37" s="81" customFormat="1" ht="16.5" customHeight="1">
      <c r="A12" s="12" t="s">
        <v>114</v>
      </c>
      <c r="B12" s="12" t="s">
        <v>115</v>
      </c>
      <c r="C12" s="25" t="s">
        <v>106</v>
      </c>
      <c r="D12" s="25" t="s">
        <v>109</v>
      </c>
      <c r="E12" s="25" t="s">
        <v>106</v>
      </c>
      <c r="F12" s="25" t="s">
        <v>106</v>
      </c>
      <c r="G12" s="25" t="s">
        <v>106</v>
      </c>
      <c r="H12" s="25" t="s">
        <v>106</v>
      </c>
      <c r="I12" s="25" t="s">
        <v>106</v>
      </c>
      <c r="J12" s="25" t="s">
        <v>106</v>
      </c>
      <c r="K12" s="25" t="s">
        <v>106</v>
      </c>
      <c r="L12" s="25" t="s">
        <v>106</v>
      </c>
      <c r="M12" s="67">
        <f aca="true" t="shared" si="2" ref="M12:M23">N12+O12</f>
        <v>117</v>
      </c>
      <c r="N12" s="67">
        <v>39</v>
      </c>
      <c r="O12" s="17">
        <f>R12+S12+T12+U12+V12+W12+X12+AA12</f>
        <v>78</v>
      </c>
      <c r="P12" s="68">
        <v>29</v>
      </c>
      <c r="Q12" s="13"/>
      <c r="R12" s="17">
        <v>32</v>
      </c>
      <c r="S12" s="17">
        <v>46</v>
      </c>
      <c r="T12" s="17"/>
      <c r="U12" s="13"/>
      <c r="V12" s="40"/>
      <c r="W12" s="40"/>
      <c r="X12" s="40"/>
      <c r="Y12" s="40"/>
      <c r="Z12" s="40"/>
      <c r="AA12" s="40"/>
      <c r="AC12" s="61"/>
      <c r="AD12" s="61"/>
      <c r="AE12" s="61"/>
      <c r="AF12" s="61"/>
      <c r="AG12" s="61"/>
      <c r="AH12" s="61"/>
      <c r="AI12" s="61"/>
      <c r="AJ12" s="61"/>
      <c r="AK12" s="61"/>
    </row>
    <row r="13" spans="1:37" s="81" customFormat="1" ht="15.75" customHeight="1">
      <c r="A13" s="12" t="s">
        <v>116</v>
      </c>
      <c r="B13" s="12" t="s">
        <v>172</v>
      </c>
      <c r="C13" s="25" t="s">
        <v>106</v>
      </c>
      <c r="D13" s="25" t="s">
        <v>106</v>
      </c>
      <c r="E13" s="25" t="s">
        <v>107</v>
      </c>
      <c r="F13" s="25" t="s">
        <v>106</v>
      </c>
      <c r="G13" s="25" t="s">
        <v>106</v>
      </c>
      <c r="H13" s="25" t="s">
        <v>106</v>
      </c>
      <c r="I13" s="25" t="s">
        <v>106</v>
      </c>
      <c r="J13" s="25" t="s">
        <v>106</v>
      </c>
      <c r="K13" s="25" t="s">
        <v>106</v>
      </c>
      <c r="L13" s="25" t="s">
        <v>106</v>
      </c>
      <c r="M13" s="67">
        <f t="shared" si="2"/>
        <v>175</v>
      </c>
      <c r="N13" s="67">
        <v>58</v>
      </c>
      <c r="O13" s="17">
        <f>SUM(R13:T13)</f>
        <v>117</v>
      </c>
      <c r="P13" s="68"/>
      <c r="Q13" s="13"/>
      <c r="R13" s="17">
        <v>32</v>
      </c>
      <c r="S13" s="17">
        <v>47</v>
      </c>
      <c r="T13" s="17">
        <v>38</v>
      </c>
      <c r="U13" s="13"/>
      <c r="V13" s="40"/>
      <c r="W13" s="40"/>
      <c r="X13" s="40"/>
      <c r="Y13" s="40"/>
      <c r="Z13" s="40"/>
      <c r="AA13" s="40"/>
      <c r="AC13" s="61"/>
      <c r="AD13" s="61"/>
      <c r="AE13" s="61"/>
      <c r="AF13" s="61"/>
      <c r="AG13" s="61"/>
      <c r="AH13" s="61"/>
      <c r="AI13" s="61"/>
      <c r="AJ13" s="61"/>
      <c r="AK13" s="61"/>
    </row>
    <row r="14" spans="1:37" s="81" customFormat="1" ht="16.5" customHeight="1">
      <c r="A14" s="12" t="s">
        <v>117</v>
      </c>
      <c r="B14" s="12" t="s">
        <v>81</v>
      </c>
      <c r="C14" s="25" t="s">
        <v>106</v>
      </c>
      <c r="D14" s="25" t="s">
        <v>107</v>
      </c>
      <c r="E14" s="25" t="s">
        <v>106</v>
      </c>
      <c r="F14" s="25" t="s">
        <v>106</v>
      </c>
      <c r="G14" s="25" t="s">
        <v>106</v>
      </c>
      <c r="H14" s="25" t="s">
        <v>106</v>
      </c>
      <c r="I14" s="25" t="s">
        <v>106</v>
      </c>
      <c r="J14" s="25" t="s">
        <v>106</v>
      </c>
      <c r="K14" s="25" t="s">
        <v>106</v>
      </c>
      <c r="L14" s="25" t="s">
        <v>106</v>
      </c>
      <c r="M14" s="67">
        <f t="shared" si="2"/>
        <v>176</v>
      </c>
      <c r="N14" s="67">
        <v>59</v>
      </c>
      <c r="O14" s="17">
        <f aca="true" t="shared" si="3" ref="O14:O23">R14+S14+T14+U14+V14+W14+X14+AA14</f>
        <v>117</v>
      </c>
      <c r="P14" s="68">
        <v>117</v>
      </c>
      <c r="Q14" s="13"/>
      <c r="R14" s="17">
        <v>48</v>
      </c>
      <c r="S14" s="17">
        <v>69</v>
      </c>
      <c r="T14" s="17"/>
      <c r="U14" s="13"/>
      <c r="V14" s="40"/>
      <c r="W14" s="40"/>
      <c r="X14" s="40"/>
      <c r="Y14" s="40"/>
      <c r="Z14" s="40"/>
      <c r="AA14" s="40"/>
      <c r="AC14" s="61"/>
      <c r="AD14" s="61"/>
      <c r="AE14" s="61"/>
      <c r="AF14" s="61"/>
      <c r="AG14" s="61"/>
      <c r="AH14" s="61"/>
      <c r="AI14" s="61"/>
      <c r="AJ14" s="61"/>
      <c r="AK14" s="61"/>
    </row>
    <row r="15" spans="1:37" s="81" customFormat="1" ht="15" customHeight="1">
      <c r="A15" s="12" t="s">
        <v>118</v>
      </c>
      <c r="B15" s="12" t="s">
        <v>38</v>
      </c>
      <c r="C15" s="25" t="s">
        <v>106</v>
      </c>
      <c r="D15" s="25" t="s">
        <v>106</v>
      </c>
      <c r="E15" s="25" t="s">
        <v>109</v>
      </c>
      <c r="F15" s="25" t="s">
        <v>106</v>
      </c>
      <c r="G15" s="25" t="s">
        <v>106</v>
      </c>
      <c r="H15" s="25" t="s">
        <v>106</v>
      </c>
      <c r="I15" s="25" t="s">
        <v>106</v>
      </c>
      <c r="J15" s="25" t="s">
        <v>106</v>
      </c>
      <c r="K15" s="25" t="s">
        <v>106</v>
      </c>
      <c r="L15" s="25" t="s">
        <v>106</v>
      </c>
      <c r="M15" s="67">
        <f>SUM(N15:O15)</f>
        <v>234</v>
      </c>
      <c r="N15" s="67">
        <v>78</v>
      </c>
      <c r="O15" s="17">
        <f>SUM(R15:AA15)</f>
        <v>156</v>
      </c>
      <c r="P15" s="68">
        <v>38</v>
      </c>
      <c r="Q15" s="13"/>
      <c r="R15" s="17">
        <v>32</v>
      </c>
      <c r="S15" s="17">
        <v>46</v>
      </c>
      <c r="T15" s="17">
        <v>78</v>
      </c>
      <c r="U15" s="13"/>
      <c r="V15" s="40"/>
      <c r="W15" s="40"/>
      <c r="X15" s="40"/>
      <c r="Y15" s="40"/>
      <c r="Z15" s="40"/>
      <c r="AA15" s="40"/>
      <c r="AC15" s="61"/>
      <c r="AD15" s="61"/>
      <c r="AE15" s="61"/>
      <c r="AF15" s="61"/>
      <c r="AG15" s="61"/>
      <c r="AH15" s="61"/>
      <c r="AI15" s="61"/>
      <c r="AJ15" s="61"/>
      <c r="AK15" s="61"/>
    </row>
    <row r="16" spans="1:37" s="81" customFormat="1" ht="16.5" customHeight="1">
      <c r="A16" s="12" t="s">
        <v>119</v>
      </c>
      <c r="B16" s="12" t="s">
        <v>82</v>
      </c>
      <c r="C16" s="25" t="s">
        <v>106</v>
      </c>
      <c r="D16" s="25" t="s">
        <v>109</v>
      </c>
      <c r="E16" s="25" t="s">
        <v>106</v>
      </c>
      <c r="F16" s="25" t="s">
        <v>106</v>
      </c>
      <c r="G16" s="25" t="s">
        <v>106</v>
      </c>
      <c r="H16" s="25" t="s">
        <v>106</v>
      </c>
      <c r="I16" s="25" t="s">
        <v>106</v>
      </c>
      <c r="J16" s="25" t="s">
        <v>106</v>
      </c>
      <c r="K16" s="25" t="s">
        <v>106</v>
      </c>
      <c r="L16" s="25" t="s">
        <v>106</v>
      </c>
      <c r="M16" s="67">
        <f t="shared" si="2"/>
        <v>180</v>
      </c>
      <c r="N16" s="67">
        <v>60</v>
      </c>
      <c r="O16" s="17">
        <f t="shared" si="3"/>
        <v>120</v>
      </c>
      <c r="P16" s="68">
        <v>16</v>
      </c>
      <c r="Q16" s="13"/>
      <c r="R16" s="17"/>
      <c r="S16" s="17">
        <v>120</v>
      </c>
      <c r="T16" s="17"/>
      <c r="U16" s="13"/>
      <c r="V16" s="40"/>
      <c r="W16" s="40"/>
      <c r="X16" s="40"/>
      <c r="Y16" s="40"/>
      <c r="Z16" s="40"/>
      <c r="AA16" s="40"/>
      <c r="AC16" s="61"/>
      <c r="AD16" s="61"/>
      <c r="AE16" s="61"/>
      <c r="AF16" s="61"/>
      <c r="AG16" s="61"/>
      <c r="AH16" s="61"/>
      <c r="AI16" s="61"/>
      <c r="AJ16" s="61"/>
      <c r="AK16" s="61"/>
    </row>
    <row r="17" spans="1:37" s="81" customFormat="1" ht="17.25" customHeight="1">
      <c r="A17" s="12" t="s">
        <v>120</v>
      </c>
      <c r="B17" s="12" t="s">
        <v>83</v>
      </c>
      <c r="C17" s="25" t="s">
        <v>108</v>
      </c>
      <c r="D17" s="25" t="s">
        <v>107</v>
      </c>
      <c r="E17" s="25" t="s">
        <v>106</v>
      </c>
      <c r="F17" s="25" t="s">
        <v>106</v>
      </c>
      <c r="G17" s="25" t="s">
        <v>106</v>
      </c>
      <c r="H17" s="25" t="s">
        <v>106</v>
      </c>
      <c r="I17" s="25" t="s">
        <v>106</v>
      </c>
      <c r="J17" s="25" t="s">
        <v>106</v>
      </c>
      <c r="K17" s="25" t="s">
        <v>106</v>
      </c>
      <c r="L17" s="25" t="s">
        <v>106</v>
      </c>
      <c r="M17" s="67">
        <f t="shared" si="2"/>
        <v>176</v>
      </c>
      <c r="N17" s="67">
        <v>59</v>
      </c>
      <c r="O17" s="17">
        <f t="shared" si="3"/>
        <v>117</v>
      </c>
      <c r="P17" s="68">
        <v>102</v>
      </c>
      <c r="Q17" s="13"/>
      <c r="R17" s="17">
        <v>48</v>
      </c>
      <c r="S17" s="17">
        <v>69</v>
      </c>
      <c r="T17" s="17"/>
      <c r="U17" s="13"/>
      <c r="V17" s="40"/>
      <c r="W17" s="40"/>
      <c r="X17" s="40"/>
      <c r="Y17" s="40"/>
      <c r="Z17" s="40"/>
      <c r="AA17" s="40"/>
      <c r="AC17" s="61"/>
      <c r="AD17" s="61"/>
      <c r="AE17" s="61"/>
      <c r="AF17" s="61"/>
      <c r="AG17" s="61"/>
      <c r="AH17" s="61"/>
      <c r="AI17" s="61"/>
      <c r="AJ17" s="61"/>
      <c r="AK17" s="61"/>
    </row>
    <row r="18" spans="1:37" s="81" customFormat="1" ht="30">
      <c r="A18" s="12" t="s">
        <v>121</v>
      </c>
      <c r="B18" s="12" t="s">
        <v>95</v>
      </c>
      <c r="C18" s="25" t="s">
        <v>106</v>
      </c>
      <c r="D18" s="25" t="s">
        <v>107</v>
      </c>
      <c r="E18" s="25" t="s">
        <v>106</v>
      </c>
      <c r="F18" s="25" t="s">
        <v>106</v>
      </c>
      <c r="G18" s="25" t="s">
        <v>106</v>
      </c>
      <c r="H18" s="25" t="s">
        <v>106</v>
      </c>
      <c r="I18" s="25" t="s">
        <v>106</v>
      </c>
      <c r="J18" s="25" t="s">
        <v>106</v>
      </c>
      <c r="K18" s="25" t="s">
        <v>106</v>
      </c>
      <c r="L18" s="25" t="s">
        <v>106</v>
      </c>
      <c r="M18" s="67">
        <f t="shared" si="2"/>
        <v>105</v>
      </c>
      <c r="N18" s="67">
        <v>35</v>
      </c>
      <c r="O18" s="17">
        <f t="shared" si="3"/>
        <v>70</v>
      </c>
      <c r="P18" s="68">
        <v>20</v>
      </c>
      <c r="Q18" s="13"/>
      <c r="R18" s="17">
        <v>32</v>
      </c>
      <c r="S18" s="17">
        <v>38</v>
      </c>
      <c r="T18" s="17"/>
      <c r="U18" s="13"/>
      <c r="V18" s="40"/>
      <c r="W18" s="40"/>
      <c r="X18" s="40"/>
      <c r="Y18" s="40"/>
      <c r="Z18" s="40"/>
      <c r="AA18" s="40"/>
      <c r="AC18" s="61"/>
      <c r="AD18" s="61"/>
      <c r="AE18" s="61"/>
      <c r="AF18" s="61"/>
      <c r="AG18" s="61"/>
      <c r="AH18" s="61"/>
      <c r="AI18" s="61"/>
      <c r="AJ18" s="61"/>
      <c r="AK18" s="61"/>
    </row>
    <row r="19" spans="1:37" s="81" customFormat="1" ht="17.25" customHeight="1">
      <c r="A19" s="12" t="s">
        <v>122</v>
      </c>
      <c r="B19" s="12" t="s">
        <v>142</v>
      </c>
      <c r="C19" s="25" t="s">
        <v>106</v>
      </c>
      <c r="D19" s="25" t="s">
        <v>107</v>
      </c>
      <c r="E19" s="25" t="s">
        <v>106</v>
      </c>
      <c r="F19" s="25" t="s">
        <v>106</v>
      </c>
      <c r="G19" s="25" t="s">
        <v>106</v>
      </c>
      <c r="H19" s="25" t="s">
        <v>106</v>
      </c>
      <c r="I19" s="25" t="s">
        <v>106</v>
      </c>
      <c r="J19" s="25" t="s">
        <v>106</v>
      </c>
      <c r="K19" s="25" t="s">
        <v>106</v>
      </c>
      <c r="L19" s="25" t="s">
        <v>106</v>
      </c>
      <c r="M19" s="67">
        <f t="shared" si="2"/>
        <v>145</v>
      </c>
      <c r="N19" s="67">
        <v>48</v>
      </c>
      <c r="O19" s="17">
        <f t="shared" si="3"/>
        <v>97</v>
      </c>
      <c r="P19" s="68">
        <v>19</v>
      </c>
      <c r="Q19" s="13"/>
      <c r="R19" s="17">
        <v>32</v>
      </c>
      <c r="S19" s="17">
        <v>65</v>
      </c>
      <c r="T19" s="17"/>
      <c r="U19" s="13"/>
      <c r="V19" s="40"/>
      <c r="W19" s="40"/>
      <c r="X19" s="40"/>
      <c r="Y19" s="40"/>
      <c r="Z19" s="40"/>
      <c r="AA19" s="40"/>
      <c r="AC19" s="61"/>
      <c r="AD19" s="61"/>
      <c r="AE19" s="61"/>
      <c r="AF19" s="61"/>
      <c r="AG19" s="61"/>
      <c r="AH19" s="61"/>
      <c r="AI19" s="61"/>
      <c r="AJ19" s="61"/>
      <c r="AK19" s="61"/>
    </row>
    <row r="20" spans="1:37" s="81" customFormat="1" ht="30">
      <c r="A20" s="12" t="s">
        <v>123</v>
      </c>
      <c r="B20" s="88" t="s">
        <v>143</v>
      </c>
      <c r="C20" s="52" t="s">
        <v>109</v>
      </c>
      <c r="D20" s="25" t="s">
        <v>106</v>
      </c>
      <c r="E20" s="25" t="s">
        <v>106</v>
      </c>
      <c r="F20" s="25" t="s">
        <v>106</v>
      </c>
      <c r="G20" s="25" t="s">
        <v>106</v>
      </c>
      <c r="H20" s="25" t="s">
        <v>106</v>
      </c>
      <c r="I20" s="25" t="s">
        <v>106</v>
      </c>
      <c r="J20" s="25" t="s">
        <v>106</v>
      </c>
      <c r="K20" s="25" t="s">
        <v>106</v>
      </c>
      <c r="L20" s="25" t="s">
        <v>106</v>
      </c>
      <c r="M20" s="67">
        <f t="shared" si="2"/>
        <v>162</v>
      </c>
      <c r="N20" s="67">
        <v>54</v>
      </c>
      <c r="O20" s="17">
        <f t="shared" si="3"/>
        <v>108</v>
      </c>
      <c r="P20" s="68">
        <v>34</v>
      </c>
      <c r="Q20" s="57"/>
      <c r="R20" s="60">
        <v>108</v>
      </c>
      <c r="S20" s="60"/>
      <c r="T20" s="60"/>
      <c r="U20" s="58"/>
      <c r="V20" s="58"/>
      <c r="W20" s="58"/>
      <c r="X20" s="40"/>
      <c r="Y20" s="40"/>
      <c r="Z20" s="40"/>
      <c r="AA20" s="40"/>
      <c r="AC20" s="61"/>
      <c r="AD20" s="61"/>
      <c r="AE20" s="61"/>
      <c r="AF20" s="61"/>
      <c r="AG20" s="61"/>
      <c r="AH20" s="61"/>
      <c r="AI20" s="61"/>
      <c r="AJ20" s="61"/>
      <c r="AK20" s="61"/>
    </row>
    <row r="21" spans="1:37" s="81" customFormat="1" ht="15.75" hidden="1">
      <c r="A21" s="12"/>
      <c r="B21" s="88"/>
      <c r="C21" s="52"/>
      <c r="D21" s="52"/>
      <c r="E21" s="25"/>
      <c r="F21" s="25"/>
      <c r="G21" s="25"/>
      <c r="H21" s="25"/>
      <c r="I21" s="25"/>
      <c r="J21" s="25" t="s">
        <v>106</v>
      </c>
      <c r="K21" s="25" t="s">
        <v>106</v>
      </c>
      <c r="L21" s="25"/>
      <c r="M21" s="67"/>
      <c r="N21" s="67"/>
      <c r="O21" s="17"/>
      <c r="P21" s="68"/>
      <c r="Q21" s="57"/>
      <c r="R21" s="60"/>
      <c r="S21" s="60"/>
      <c r="T21" s="60"/>
      <c r="U21" s="58"/>
      <c r="V21" s="58"/>
      <c r="W21" s="58"/>
      <c r="X21" s="40"/>
      <c r="Y21" s="40"/>
      <c r="Z21" s="40"/>
      <c r="AA21" s="40"/>
      <c r="AC21" s="61"/>
      <c r="AD21" s="61"/>
      <c r="AE21" s="61"/>
      <c r="AF21" s="61"/>
      <c r="AG21" s="61"/>
      <c r="AH21" s="61"/>
      <c r="AI21" s="61"/>
      <c r="AJ21" s="61"/>
      <c r="AK21" s="61"/>
    </row>
    <row r="22" spans="1:37" s="81" customFormat="1" ht="16.5" customHeight="1">
      <c r="A22" s="12" t="s">
        <v>124</v>
      </c>
      <c r="B22" s="88" t="s">
        <v>96</v>
      </c>
      <c r="C22" s="25" t="s">
        <v>106</v>
      </c>
      <c r="D22" s="25" t="s">
        <v>107</v>
      </c>
      <c r="E22" s="25" t="s">
        <v>106</v>
      </c>
      <c r="F22" s="25" t="s">
        <v>106</v>
      </c>
      <c r="G22" s="25" t="s">
        <v>106</v>
      </c>
      <c r="H22" s="25" t="s">
        <v>106</v>
      </c>
      <c r="I22" s="25" t="s">
        <v>106</v>
      </c>
      <c r="J22" s="25" t="s">
        <v>106</v>
      </c>
      <c r="K22" s="25" t="s">
        <v>106</v>
      </c>
      <c r="L22" s="25" t="s">
        <v>106</v>
      </c>
      <c r="M22" s="67">
        <f t="shared" si="2"/>
        <v>108</v>
      </c>
      <c r="N22" s="67">
        <v>36</v>
      </c>
      <c r="O22" s="17">
        <f t="shared" si="3"/>
        <v>72</v>
      </c>
      <c r="P22" s="68">
        <v>16</v>
      </c>
      <c r="Q22" s="57"/>
      <c r="R22" s="60"/>
      <c r="S22" s="60">
        <v>72</v>
      </c>
      <c r="T22" s="60"/>
      <c r="U22" s="60"/>
      <c r="V22" s="58"/>
      <c r="W22" s="58"/>
      <c r="X22" s="40"/>
      <c r="Y22" s="40"/>
      <c r="Z22" s="40"/>
      <c r="AA22" s="40"/>
      <c r="AC22" s="61"/>
      <c r="AD22" s="61"/>
      <c r="AE22" s="61"/>
      <c r="AF22" s="61"/>
      <c r="AG22" s="61"/>
      <c r="AH22" s="61"/>
      <c r="AI22" s="61"/>
      <c r="AJ22" s="61"/>
      <c r="AK22" s="61"/>
    </row>
    <row r="23" spans="1:37" s="81" customFormat="1" ht="15.75" customHeight="1">
      <c r="A23" s="12" t="s">
        <v>144</v>
      </c>
      <c r="B23" s="89" t="s">
        <v>241</v>
      </c>
      <c r="C23" s="9" t="s">
        <v>107</v>
      </c>
      <c r="D23" s="25" t="s">
        <v>106</v>
      </c>
      <c r="E23" s="25" t="s">
        <v>106</v>
      </c>
      <c r="F23" s="25" t="s">
        <v>106</v>
      </c>
      <c r="G23" s="25" t="s">
        <v>106</v>
      </c>
      <c r="H23" s="25" t="s">
        <v>106</v>
      </c>
      <c r="I23" s="25" t="s">
        <v>106</v>
      </c>
      <c r="J23" s="25" t="s">
        <v>106</v>
      </c>
      <c r="K23" s="25" t="s">
        <v>106</v>
      </c>
      <c r="L23" s="25" t="s">
        <v>106</v>
      </c>
      <c r="M23" s="67">
        <f t="shared" si="2"/>
        <v>54</v>
      </c>
      <c r="N23" s="67">
        <v>18</v>
      </c>
      <c r="O23" s="17">
        <f t="shared" si="3"/>
        <v>36</v>
      </c>
      <c r="P23" s="68">
        <v>6</v>
      </c>
      <c r="Q23" s="9"/>
      <c r="R23" s="71">
        <v>36</v>
      </c>
      <c r="S23" s="9"/>
      <c r="T23" s="9"/>
      <c r="U23" s="9"/>
      <c r="V23" s="9"/>
      <c r="W23" s="9"/>
      <c r="X23" s="9"/>
      <c r="Y23" s="9"/>
      <c r="Z23" s="9"/>
      <c r="AA23" s="9"/>
      <c r="AC23" s="61"/>
      <c r="AD23" s="61"/>
      <c r="AE23" s="61"/>
      <c r="AF23" s="61"/>
      <c r="AG23" s="61"/>
      <c r="AH23" s="61"/>
      <c r="AI23" s="61"/>
      <c r="AJ23" s="61"/>
      <c r="AK23" s="61"/>
    </row>
    <row r="24" spans="1:37" s="81" customFormat="1" ht="42.75">
      <c r="A24" s="77" t="s">
        <v>125</v>
      </c>
      <c r="B24" s="59" t="s">
        <v>126</v>
      </c>
      <c r="C24" s="152" t="s">
        <v>162</v>
      </c>
      <c r="D24" s="153"/>
      <c r="E24" s="153"/>
      <c r="F24" s="153"/>
      <c r="G24" s="153"/>
      <c r="H24" s="153"/>
      <c r="I24" s="153"/>
      <c r="J24" s="153"/>
      <c r="K24" s="153"/>
      <c r="L24" s="154"/>
      <c r="M24" s="26">
        <f aca="true" t="shared" si="4" ref="M24:AA24">M25+M26+M27+M28</f>
        <v>420</v>
      </c>
      <c r="N24" s="26">
        <f t="shared" si="4"/>
        <v>140</v>
      </c>
      <c r="O24" s="26">
        <f t="shared" si="4"/>
        <v>280</v>
      </c>
      <c r="P24" s="26">
        <f t="shared" si="4"/>
        <v>112</v>
      </c>
      <c r="Q24" s="26">
        <f t="shared" si="4"/>
        <v>0</v>
      </c>
      <c r="R24" s="26">
        <f t="shared" si="4"/>
        <v>140</v>
      </c>
      <c r="S24" s="26">
        <f t="shared" si="4"/>
        <v>140</v>
      </c>
      <c r="T24" s="26">
        <f t="shared" si="4"/>
        <v>0</v>
      </c>
      <c r="U24" s="26">
        <f t="shared" si="4"/>
        <v>0</v>
      </c>
      <c r="V24" s="26">
        <f t="shared" si="4"/>
        <v>0</v>
      </c>
      <c r="W24" s="26">
        <f t="shared" si="4"/>
        <v>0</v>
      </c>
      <c r="X24" s="26">
        <f t="shared" si="4"/>
        <v>0</v>
      </c>
      <c r="Y24" s="26">
        <f>Y25+Y26+Y27+Y28</f>
        <v>0</v>
      </c>
      <c r="Z24" s="26">
        <f>Z25+Z26+Z27+Z28</f>
        <v>0</v>
      </c>
      <c r="AA24" s="26">
        <f t="shared" si="4"/>
        <v>0</v>
      </c>
      <c r="AC24" s="61"/>
      <c r="AD24" s="61"/>
      <c r="AE24" s="61"/>
      <c r="AF24" s="61"/>
      <c r="AG24" s="61"/>
      <c r="AH24" s="61"/>
      <c r="AI24" s="61"/>
      <c r="AJ24" s="61"/>
      <c r="AK24" s="61"/>
    </row>
    <row r="25" spans="1:37" s="81" customFormat="1" ht="15.75" hidden="1">
      <c r="A25" s="12"/>
      <c r="B25" s="12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49"/>
      <c r="N25" s="49"/>
      <c r="O25" s="13"/>
      <c r="P25" s="47"/>
      <c r="Q25" s="13"/>
      <c r="R25" s="17"/>
      <c r="S25" s="17"/>
      <c r="T25" s="17"/>
      <c r="U25" s="13"/>
      <c r="V25" s="40"/>
      <c r="W25" s="40"/>
      <c r="X25" s="40"/>
      <c r="Y25" s="40"/>
      <c r="Z25" s="40"/>
      <c r="AA25" s="40"/>
      <c r="AC25" s="61"/>
      <c r="AD25" s="61"/>
      <c r="AE25" s="61"/>
      <c r="AF25" s="61"/>
      <c r="AG25" s="61"/>
      <c r="AH25" s="61"/>
      <c r="AI25" s="61"/>
      <c r="AJ25" s="61"/>
      <c r="AK25" s="61"/>
    </row>
    <row r="26" spans="1:37" s="81" customFormat="1" ht="16.5" customHeight="1">
      <c r="A26" s="12" t="s">
        <v>127</v>
      </c>
      <c r="B26" s="88" t="s">
        <v>97</v>
      </c>
      <c r="C26" s="25" t="s">
        <v>106</v>
      </c>
      <c r="D26" s="52" t="s">
        <v>107</v>
      </c>
      <c r="E26" s="25" t="s">
        <v>106</v>
      </c>
      <c r="F26" s="25" t="s">
        <v>106</v>
      </c>
      <c r="G26" s="25" t="s">
        <v>106</v>
      </c>
      <c r="H26" s="25" t="s">
        <v>106</v>
      </c>
      <c r="I26" s="25" t="s">
        <v>106</v>
      </c>
      <c r="J26" s="25" t="s">
        <v>106</v>
      </c>
      <c r="K26" s="25" t="s">
        <v>106</v>
      </c>
      <c r="L26" s="25" t="s">
        <v>106</v>
      </c>
      <c r="M26" s="67">
        <f>N26+O26</f>
        <v>150</v>
      </c>
      <c r="N26" s="67">
        <f>O26/2</f>
        <v>50</v>
      </c>
      <c r="O26" s="17">
        <f>R26+S26+T26+U26+V26+W26+X26+AA26</f>
        <v>100</v>
      </c>
      <c r="P26" s="68">
        <v>66</v>
      </c>
      <c r="Q26" s="57"/>
      <c r="R26" s="60">
        <v>32</v>
      </c>
      <c r="S26" s="60">
        <v>68</v>
      </c>
      <c r="T26" s="58"/>
      <c r="U26" s="58"/>
      <c r="V26" s="58"/>
      <c r="W26" s="58"/>
      <c r="X26" s="40"/>
      <c r="Y26" s="40"/>
      <c r="Z26" s="40"/>
      <c r="AA26" s="40"/>
      <c r="AC26" s="61"/>
      <c r="AD26" s="61"/>
      <c r="AE26" s="61"/>
      <c r="AF26" s="61"/>
      <c r="AG26" s="61"/>
      <c r="AH26" s="61"/>
      <c r="AI26" s="61"/>
      <c r="AJ26" s="61"/>
      <c r="AK26" s="61"/>
    </row>
    <row r="27" spans="1:37" s="81" customFormat="1" ht="16.5" customHeight="1">
      <c r="A27" s="12" t="s">
        <v>128</v>
      </c>
      <c r="B27" s="88" t="s">
        <v>145</v>
      </c>
      <c r="C27" s="25" t="s">
        <v>106</v>
      </c>
      <c r="D27" s="52" t="s">
        <v>109</v>
      </c>
      <c r="E27" s="25" t="s">
        <v>106</v>
      </c>
      <c r="F27" s="25" t="s">
        <v>106</v>
      </c>
      <c r="G27" s="25" t="s">
        <v>106</v>
      </c>
      <c r="H27" s="25" t="s">
        <v>106</v>
      </c>
      <c r="I27" s="25" t="s">
        <v>106</v>
      </c>
      <c r="J27" s="25" t="s">
        <v>106</v>
      </c>
      <c r="K27" s="25" t="s">
        <v>106</v>
      </c>
      <c r="L27" s="25" t="s">
        <v>106</v>
      </c>
      <c r="M27" s="67">
        <f>N27+O27</f>
        <v>162</v>
      </c>
      <c r="N27" s="67">
        <f>O27/2</f>
        <v>54</v>
      </c>
      <c r="O27" s="17">
        <f>R27+S27+T27+U27+V27+W27+X27+AA27</f>
        <v>108</v>
      </c>
      <c r="P27" s="68">
        <v>32</v>
      </c>
      <c r="Q27" s="57"/>
      <c r="R27" s="60">
        <v>36</v>
      </c>
      <c r="S27" s="60">
        <v>72</v>
      </c>
      <c r="T27" s="58"/>
      <c r="U27" s="58"/>
      <c r="V27" s="58"/>
      <c r="W27" s="58"/>
      <c r="X27" s="40"/>
      <c r="Y27" s="40"/>
      <c r="Z27" s="40"/>
      <c r="AA27" s="40"/>
      <c r="AC27" s="61"/>
      <c r="AD27" s="61"/>
      <c r="AE27" s="61"/>
      <c r="AF27" s="61"/>
      <c r="AG27" s="61"/>
      <c r="AH27" s="61"/>
      <c r="AI27" s="61"/>
      <c r="AJ27" s="61"/>
      <c r="AK27" s="61"/>
    </row>
    <row r="28" spans="1:37" s="81" customFormat="1" ht="17.25" customHeight="1">
      <c r="A28" s="12" t="s">
        <v>129</v>
      </c>
      <c r="B28" s="88" t="s">
        <v>146</v>
      </c>
      <c r="C28" s="25" t="s">
        <v>107</v>
      </c>
      <c r="D28" s="25" t="s">
        <v>106</v>
      </c>
      <c r="E28" s="25" t="s">
        <v>106</v>
      </c>
      <c r="F28" s="25" t="s">
        <v>106</v>
      </c>
      <c r="G28" s="25" t="s">
        <v>106</v>
      </c>
      <c r="H28" s="25" t="s">
        <v>106</v>
      </c>
      <c r="I28" s="25" t="s">
        <v>106</v>
      </c>
      <c r="J28" s="25" t="s">
        <v>106</v>
      </c>
      <c r="K28" s="25" t="s">
        <v>106</v>
      </c>
      <c r="L28" s="25" t="s">
        <v>106</v>
      </c>
      <c r="M28" s="67">
        <f>N28+O28</f>
        <v>108</v>
      </c>
      <c r="N28" s="67">
        <f>O28/2</f>
        <v>36</v>
      </c>
      <c r="O28" s="17">
        <f>R28+S28+T28+U28+V28+W28+X28+AA28</f>
        <v>72</v>
      </c>
      <c r="P28" s="68">
        <v>14</v>
      </c>
      <c r="Q28" s="57"/>
      <c r="R28" s="60">
        <v>72</v>
      </c>
      <c r="S28" s="60"/>
      <c r="T28" s="58"/>
      <c r="U28" s="58"/>
      <c r="V28" s="58"/>
      <c r="W28" s="58"/>
      <c r="X28" s="40"/>
      <c r="Y28" s="40"/>
      <c r="Z28" s="40"/>
      <c r="AA28" s="40"/>
      <c r="AC28" s="61"/>
      <c r="AD28" s="61"/>
      <c r="AE28" s="61"/>
      <c r="AF28" s="61"/>
      <c r="AG28" s="61"/>
      <c r="AH28" s="61"/>
      <c r="AI28" s="61"/>
      <c r="AJ28" s="61"/>
      <c r="AK28" s="61"/>
    </row>
    <row r="29" spans="1:37" s="81" customFormat="1" ht="28.5">
      <c r="A29" s="90" t="s">
        <v>130</v>
      </c>
      <c r="B29" s="59" t="s">
        <v>131</v>
      </c>
      <c r="C29" s="152" t="s">
        <v>163</v>
      </c>
      <c r="D29" s="153"/>
      <c r="E29" s="153"/>
      <c r="F29" s="153"/>
      <c r="G29" s="153"/>
      <c r="H29" s="153"/>
      <c r="I29" s="153"/>
      <c r="J29" s="153"/>
      <c r="K29" s="153"/>
      <c r="L29" s="154"/>
      <c r="M29" s="26">
        <f aca="true" t="shared" si="5" ref="M29:AA29">M30+M31</f>
        <v>54</v>
      </c>
      <c r="N29" s="26">
        <f t="shared" si="5"/>
        <v>18</v>
      </c>
      <c r="O29" s="26">
        <f t="shared" si="5"/>
        <v>36</v>
      </c>
      <c r="P29" s="26">
        <f t="shared" si="5"/>
        <v>14</v>
      </c>
      <c r="Q29" s="26">
        <f t="shared" si="5"/>
        <v>0</v>
      </c>
      <c r="R29" s="26">
        <f t="shared" si="5"/>
        <v>0</v>
      </c>
      <c r="S29" s="26">
        <f t="shared" si="5"/>
        <v>36</v>
      </c>
      <c r="T29" s="26">
        <f t="shared" si="5"/>
        <v>0</v>
      </c>
      <c r="U29" s="26">
        <f t="shared" si="5"/>
        <v>0</v>
      </c>
      <c r="V29" s="26">
        <f t="shared" si="5"/>
        <v>0</v>
      </c>
      <c r="W29" s="26">
        <f t="shared" si="5"/>
        <v>0</v>
      </c>
      <c r="X29" s="26">
        <f t="shared" si="5"/>
        <v>0</v>
      </c>
      <c r="Y29" s="26">
        <f>Y30+Y31</f>
        <v>0</v>
      </c>
      <c r="Z29" s="26">
        <f>Z30+Z31</f>
        <v>0</v>
      </c>
      <c r="AA29" s="26">
        <f t="shared" si="5"/>
        <v>0</v>
      </c>
      <c r="AC29" s="61"/>
      <c r="AD29" s="61"/>
      <c r="AE29" s="61"/>
      <c r="AF29" s="61"/>
      <c r="AG29" s="61"/>
      <c r="AH29" s="61"/>
      <c r="AI29" s="61"/>
      <c r="AJ29" s="61"/>
      <c r="AK29" s="61"/>
    </row>
    <row r="30" spans="1:37" s="81" customFormat="1" ht="15.75">
      <c r="A30" s="12" t="s">
        <v>132</v>
      </c>
      <c r="B30" s="12" t="s">
        <v>164</v>
      </c>
      <c r="C30" s="25" t="s">
        <v>106</v>
      </c>
      <c r="D30" s="25" t="s">
        <v>107</v>
      </c>
      <c r="E30" s="25" t="s">
        <v>106</v>
      </c>
      <c r="F30" s="25" t="s">
        <v>106</v>
      </c>
      <c r="G30" s="25" t="s">
        <v>106</v>
      </c>
      <c r="H30" s="25" t="s">
        <v>106</v>
      </c>
      <c r="I30" s="25" t="s">
        <v>106</v>
      </c>
      <c r="J30" s="25" t="s">
        <v>106</v>
      </c>
      <c r="K30" s="25" t="s">
        <v>106</v>
      </c>
      <c r="L30" s="25" t="s">
        <v>106</v>
      </c>
      <c r="M30" s="67">
        <f>N30+O30</f>
        <v>54</v>
      </c>
      <c r="N30" s="67">
        <v>18</v>
      </c>
      <c r="O30" s="17">
        <f>R30+S30+T30+U30+V30+W30+X30+AA30</f>
        <v>36</v>
      </c>
      <c r="P30" s="68">
        <v>14</v>
      </c>
      <c r="Q30" s="13"/>
      <c r="R30" s="17"/>
      <c r="S30" s="17">
        <v>36</v>
      </c>
      <c r="T30" s="17"/>
      <c r="U30" s="17"/>
      <c r="V30" s="40"/>
      <c r="W30" s="40"/>
      <c r="X30" s="40"/>
      <c r="Y30" s="40"/>
      <c r="Z30" s="40"/>
      <c r="AA30" s="40"/>
      <c r="AC30" s="61"/>
      <c r="AD30" s="61"/>
      <c r="AE30" s="61"/>
      <c r="AF30" s="61"/>
      <c r="AG30" s="61"/>
      <c r="AH30" s="61"/>
      <c r="AI30" s="61"/>
      <c r="AJ30" s="61"/>
      <c r="AK30" s="61"/>
    </row>
    <row r="31" spans="1:37" s="81" customFormat="1" ht="29.25" customHeight="1" hidden="1">
      <c r="A31" s="12"/>
      <c r="B31" s="12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49"/>
      <c r="N31" s="49"/>
      <c r="O31" s="13"/>
      <c r="P31" s="47"/>
      <c r="Q31" s="13"/>
      <c r="R31" s="17"/>
      <c r="S31" s="17"/>
      <c r="T31" s="13"/>
      <c r="U31" s="13"/>
      <c r="V31" s="40"/>
      <c r="W31" s="40"/>
      <c r="X31" s="40"/>
      <c r="Y31" s="40"/>
      <c r="Z31" s="40"/>
      <c r="AA31" s="40"/>
      <c r="AC31" s="61"/>
      <c r="AD31" s="61"/>
      <c r="AE31" s="61"/>
      <c r="AF31" s="61"/>
      <c r="AG31" s="61"/>
      <c r="AH31" s="61"/>
      <c r="AI31" s="61"/>
      <c r="AJ31" s="61"/>
      <c r="AK31" s="61"/>
    </row>
    <row r="32" spans="1:37" s="81" customFormat="1" ht="23.25" customHeight="1" hidden="1">
      <c r="A32" s="12"/>
      <c r="B32" s="12"/>
      <c r="C32" s="72"/>
      <c r="D32" s="73"/>
      <c r="E32" s="73"/>
      <c r="F32" s="73"/>
      <c r="G32" s="73"/>
      <c r="H32" s="73"/>
      <c r="I32" s="73"/>
      <c r="J32" s="73"/>
      <c r="K32" s="73"/>
      <c r="L32" s="74"/>
      <c r="M32" s="49"/>
      <c r="N32" s="49"/>
      <c r="O32" s="13"/>
      <c r="P32" s="47"/>
      <c r="Q32" s="13"/>
      <c r="R32" s="17"/>
      <c r="S32" s="17"/>
      <c r="T32" s="13"/>
      <c r="U32" s="13"/>
      <c r="V32" s="40"/>
      <c r="W32" s="40"/>
      <c r="X32" s="40"/>
      <c r="Y32" s="40"/>
      <c r="Z32" s="40"/>
      <c r="AA32" s="40"/>
      <c r="AC32" s="61"/>
      <c r="AD32" s="61"/>
      <c r="AE32" s="61"/>
      <c r="AF32" s="61"/>
      <c r="AG32" s="61"/>
      <c r="AH32" s="61"/>
      <c r="AI32" s="61"/>
      <c r="AJ32" s="61"/>
      <c r="AK32" s="61"/>
    </row>
    <row r="33" spans="1:37" s="82" customFormat="1" ht="31.5" customHeight="1">
      <c r="A33" s="31" t="s">
        <v>24</v>
      </c>
      <c r="B33" s="31" t="s">
        <v>25</v>
      </c>
      <c r="C33" s="149" t="s">
        <v>206</v>
      </c>
      <c r="D33" s="150"/>
      <c r="E33" s="150"/>
      <c r="F33" s="150"/>
      <c r="G33" s="150"/>
      <c r="H33" s="150"/>
      <c r="I33" s="150"/>
      <c r="J33" s="150"/>
      <c r="K33" s="150"/>
      <c r="L33" s="151"/>
      <c r="M33" s="30">
        <v>984</v>
      </c>
      <c r="N33" s="30">
        <v>328</v>
      </c>
      <c r="O33" s="30">
        <v>656</v>
      </c>
      <c r="P33" s="30">
        <v>574</v>
      </c>
      <c r="Q33" s="30"/>
      <c r="R33" s="30">
        <f>R34+R35+R37+R38+R39</f>
        <v>36</v>
      </c>
      <c r="S33" s="30">
        <f aca="true" t="shared" si="6" ref="S33:AA33">S34+S35+S37+S38+S39</f>
        <v>0</v>
      </c>
      <c r="T33" s="30">
        <f t="shared" si="6"/>
        <v>112</v>
      </c>
      <c r="U33" s="30">
        <f t="shared" si="6"/>
        <v>72</v>
      </c>
      <c r="V33" s="30">
        <f t="shared" si="6"/>
        <v>108</v>
      </c>
      <c r="W33" s="30">
        <f t="shared" si="6"/>
        <v>48</v>
      </c>
      <c r="X33" s="30">
        <f t="shared" si="6"/>
        <v>52</v>
      </c>
      <c r="Y33" s="30">
        <f>Y34+Y35+Y37+Y38+Y39</f>
        <v>72</v>
      </c>
      <c r="Z33" s="30">
        <f>SUM(Z34:Z39)</f>
        <v>112</v>
      </c>
      <c r="AA33" s="30">
        <f t="shared" si="6"/>
        <v>44</v>
      </c>
      <c r="AC33" s="83"/>
      <c r="AD33" s="83"/>
      <c r="AE33" s="83"/>
      <c r="AF33" s="83"/>
      <c r="AG33" s="83"/>
      <c r="AH33" s="83"/>
      <c r="AI33" s="83"/>
      <c r="AJ33" s="83"/>
      <c r="AK33" s="83"/>
    </row>
    <row r="34" spans="1:37" s="81" customFormat="1" ht="15">
      <c r="A34" s="12" t="s">
        <v>26</v>
      </c>
      <c r="B34" s="12" t="s">
        <v>31</v>
      </c>
      <c r="C34" s="25" t="s">
        <v>106</v>
      </c>
      <c r="D34" s="25" t="s">
        <v>106</v>
      </c>
      <c r="E34" s="25" t="s">
        <v>106</v>
      </c>
      <c r="F34" s="25" t="s">
        <v>106</v>
      </c>
      <c r="G34" s="25" t="s">
        <v>108</v>
      </c>
      <c r="H34" s="25" t="s">
        <v>106</v>
      </c>
      <c r="I34" s="25" t="s">
        <v>106</v>
      </c>
      <c r="J34" s="25" t="s">
        <v>106</v>
      </c>
      <c r="K34" s="25" t="s">
        <v>106</v>
      </c>
      <c r="L34" s="25" t="s">
        <v>106</v>
      </c>
      <c r="M34" s="9">
        <f aca="true" t="shared" si="7" ref="M34:M39">N34+O34</f>
        <v>60</v>
      </c>
      <c r="N34" s="9">
        <v>12</v>
      </c>
      <c r="O34" s="14">
        <f>R34+S34+T34+U34+V34+W34+X34+AA34</f>
        <v>48</v>
      </c>
      <c r="P34" s="14">
        <v>20</v>
      </c>
      <c r="Q34" s="14"/>
      <c r="R34" s="14"/>
      <c r="S34" s="14"/>
      <c r="T34" s="41"/>
      <c r="U34" s="41"/>
      <c r="V34" s="41">
        <v>48</v>
      </c>
      <c r="W34" s="41"/>
      <c r="X34" s="41"/>
      <c r="Y34" s="41"/>
      <c r="Z34" s="41"/>
      <c r="AA34" s="41"/>
      <c r="AC34" s="61"/>
      <c r="AD34" s="61"/>
      <c r="AE34" s="61"/>
      <c r="AF34" s="61"/>
      <c r="AG34" s="61"/>
      <c r="AH34" s="61"/>
      <c r="AI34" s="61"/>
      <c r="AJ34" s="61"/>
      <c r="AK34" s="61"/>
    </row>
    <row r="35" spans="1:37" s="81" customFormat="1" ht="15">
      <c r="A35" s="12" t="s">
        <v>27</v>
      </c>
      <c r="B35" s="12" t="s">
        <v>32</v>
      </c>
      <c r="C35" s="25" t="s">
        <v>106</v>
      </c>
      <c r="D35" s="25" t="s">
        <v>106</v>
      </c>
      <c r="E35" s="25" t="s">
        <v>107</v>
      </c>
      <c r="F35" s="25" t="s">
        <v>106</v>
      </c>
      <c r="G35" s="25" t="s">
        <v>106</v>
      </c>
      <c r="H35" s="25" t="s">
        <v>106</v>
      </c>
      <c r="I35" s="25" t="s">
        <v>106</v>
      </c>
      <c r="J35" s="25" t="s">
        <v>106</v>
      </c>
      <c r="K35" s="25" t="s">
        <v>106</v>
      </c>
      <c r="L35" s="25" t="s">
        <v>106</v>
      </c>
      <c r="M35" s="9">
        <f t="shared" si="7"/>
        <v>60</v>
      </c>
      <c r="N35" s="9">
        <v>12</v>
      </c>
      <c r="O35" s="14">
        <f>R35+S35+T35+U35+V35+W35+X35+AA35</f>
        <v>48</v>
      </c>
      <c r="P35" s="14">
        <v>20</v>
      </c>
      <c r="Q35" s="14"/>
      <c r="R35" s="14"/>
      <c r="S35" s="14"/>
      <c r="T35" s="41">
        <v>48</v>
      </c>
      <c r="U35" s="41"/>
      <c r="V35" s="41"/>
      <c r="W35" s="41"/>
      <c r="X35" s="41"/>
      <c r="Y35" s="41"/>
      <c r="Z35" s="41"/>
      <c r="AA35" s="41"/>
      <c r="AC35" s="61"/>
      <c r="AD35" s="61"/>
      <c r="AE35" s="61"/>
      <c r="AF35" s="61"/>
      <c r="AG35" s="61"/>
      <c r="AH35" s="61"/>
      <c r="AI35" s="61"/>
      <c r="AJ35" s="61"/>
      <c r="AK35" s="61"/>
    </row>
    <row r="36" spans="1:37" s="81" customFormat="1" ht="15">
      <c r="A36" s="12" t="s">
        <v>28</v>
      </c>
      <c r="B36" s="12" t="s">
        <v>174</v>
      </c>
      <c r="C36" s="25" t="s">
        <v>106</v>
      </c>
      <c r="D36" s="25" t="s">
        <v>106</v>
      </c>
      <c r="E36" s="25" t="s">
        <v>106</v>
      </c>
      <c r="F36" s="25" t="s">
        <v>106</v>
      </c>
      <c r="G36" s="25" t="s">
        <v>106</v>
      </c>
      <c r="H36" s="25" t="s">
        <v>106</v>
      </c>
      <c r="I36" s="25" t="s">
        <v>106</v>
      </c>
      <c r="J36" s="25" t="s">
        <v>106</v>
      </c>
      <c r="K36" s="25" t="s">
        <v>108</v>
      </c>
      <c r="L36" s="25" t="s">
        <v>106</v>
      </c>
      <c r="M36" s="9">
        <f t="shared" si="7"/>
        <v>60</v>
      </c>
      <c r="N36" s="9">
        <v>12</v>
      </c>
      <c r="O36" s="14">
        <v>48</v>
      </c>
      <c r="P36" s="14">
        <v>42</v>
      </c>
      <c r="Q36" s="14"/>
      <c r="R36" s="14"/>
      <c r="S36" s="14"/>
      <c r="T36" s="41"/>
      <c r="U36" s="41"/>
      <c r="V36" s="41"/>
      <c r="W36" s="41"/>
      <c r="X36" s="41"/>
      <c r="Y36" s="41"/>
      <c r="Z36" s="41">
        <v>48</v>
      </c>
      <c r="AA36" s="41"/>
      <c r="AC36" s="92"/>
      <c r="AD36" s="92"/>
      <c r="AE36" s="92"/>
      <c r="AF36" s="92"/>
      <c r="AG36" s="92"/>
      <c r="AH36" s="92"/>
      <c r="AI36" s="92"/>
      <c r="AJ36" s="92"/>
      <c r="AK36" s="92"/>
    </row>
    <row r="37" spans="1:37" s="81" customFormat="1" ht="15">
      <c r="A37" s="12" t="s">
        <v>29</v>
      </c>
      <c r="B37" s="12" t="s">
        <v>33</v>
      </c>
      <c r="C37" s="25" t="s">
        <v>106</v>
      </c>
      <c r="D37" s="25" t="s">
        <v>106</v>
      </c>
      <c r="E37" s="25" t="s">
        <v>106</v>
      </c>
      <c r="F37" s="25" t="s">
        <v>106</v>
      </c>
      <c r="G37" s="25" t="s">
        <v>106</v>
      </c>
      <c r="H37" s="25" t="s">
        <v>106</v>
      </c>
      <c r="I37" s="25" t="s">
        <v>106</v>
      </c>
      <c r="J37" s="25" t="s">
        <v>106</v>
      </c>
      <c r="K37" s="25" t="s">
        <v>106</v>
      </c>
      <c r="L37" s="25" t="s">
        <v>107</v>
      </c>
      <c r="M37" s="9">
        <f t="shared" si="7"/>
        <v>274</v>
      </c>
      <c r="N37" s="9">
        <v>36</v>
      </c>
      <c r="O37" s="14">
        <v>238</v>
      </c>
      <c r="P37" s="14">
        <v>238</v>
      </c>
      <c r="Q37" s="14"/>
      <c r="R37" s="14"/>
      <c r="S37" s="14"/>
      <c r="T37" s="41">
        <v>32</v>
      </c>
      <c r="U37" s="41">
        <v>36</v>
      </c>
      <c r="V37" s="41">
        <v>30</v>
      </c>
      <c r="W37" s="41">
        <v>24</v>
      </c>
      <c r="X37" s="41">
        <v>26</v>
      </c>
      <c r="Y37" s="41">
        <v>36</v>
      </c>
      <c r="Z37" s="41">
        <v>32</v>
      </c>
      <c r="AA37" s="41">
        <v>22</v>
      </c>
      <c r="AC37" s="61"/>
      <c r="AD37" s="61"/>
      <c r="AE37" s="61"/>
      <c r="AF37" s="61"/>
      <c r="AG37" s="61"/>
      <c r="AH37" s="61"/>
      <c r="AI37" s="61"/>
      <c r="AJ37" s="61"/>
      <c r="AK37" s="61"/>
    </row>
    <row r="38" spans="1:37" s="81" customFormat="1" ht="15">
      <c r="A38" s="12" t="s">
        <v>30</v>
      </c>
      <c r="B38" s="12" t="s">
        <v>34</v>
      </c>
      <c r="C38" s="25" t="s">
        <v>106</v>
      </c>
      <c r="D38" s="25" t="s">
        <v>106</v>
      </c>
      <c r="E38" s="25" t="s">
        <v>108</v>
      </c>
      <c r="F38" s="25" t="s">
        <v>108</v>
      </c>
      <c r="G38" s="25" t="s">
        <v>108</v>
      </c>
      <c r="H38" s="25" t="s">
        <v>108</v>
      </c>
      <c r="I38" s="25" t="s">
        <v>108</v>
      </c>
      <c r="J38" s="25" t="s">
        <v>108</v>
      </c>
      <c r="K38" s="25" t="s">
        <v>108</v>
      </c>
      <c r="L38" s="25" t="s">
        <v>107</v>
      </c>
      <c r="M38" s="9">
        <f t="shared" si="7"/>
        <v>476</v>
      </c>
      <c r="N38" s="9">
        <v>238</v>
      </c>
      <c r="O38" s="14">
        <f>SUM(T38+U38+V38+W38+X38+Y38+Z38+AA38)</f>
        <v>238</v>
      </c>
      <c r="P38" s="14">
        <v>236</v>
      </c>
      <c r="Q38" s="14"/>
      <c r="R38" s="14"/>
      <c r="S38" s="14"/>
      <c r="T38" s="41">
        <v>32</v>
      </c>
      <c r="U38" s="41">
        <v>36</v>
      </c>
      <c r="V38" s="41">
        <v>30</v>
      </c>
      <c r="W38" s="41">
        <v>24</v>
      </c>
      <c r="X38" s="41">
        <v>26</v>
      </c>
      <c r="Y38" s="41">
        <v>36</v>
      </c>
      <c r="Z38" s="41">
        <v>32</v>
      </c>
      <c r="AA38" s="41">
        <v>22</v>
      </c>
      <c r="AC38" s="61"/>
      <c r="AD38" s="61"/>
      <c r="AE38" s="61"/>
      <c r="AF38" s="61"/>
      <c r="AG38" s="61"/>
      <c r="AH38" s="61"/>
      <c r="AI38" s="61"/>
      <c r="AJ38" s="61"/>
      <c r="AK38" s="61"/>
    </row>
    <row r="39" spans="1:37" s="81" customFormat="1" ht="15">
      <c r="A39" s="89" t="s">
        <v>173</v>
      </c>
      <c r="B39" s="75" t="s">
        <v>240</v>
      </c>
      <c r="C39" s="25" t="s">
        <v>107</v>
      </c>
      <c r="D39" s="25" t="s">
        <v>106</v>
      </c>
      <c r="E39" s="25" t="s">
        <v>106</v>
      </c>
      <c r="F39" s="25" t="s">
        <v>106</v>
      </c>
      <c r="G39" s="25" t="s">
        <v>106</v>
      </c>
      <c r="H39" s="25" t="s">
        <v>106</v>
      </c>
      <c r="I39" s="25" t="s">
        <v>106</v>
      </c>
      <c r="J39" s="25" t="s">
        <v>106</v>
      </c>
      <c r="K39" s="25" t="s">
        <v>106</v>
      </c>
      <c r="L39" s="25" t="s">
        <v>106</v>
      </c>
      <c r="M39" s="9">
        <f t="shared" si="7"/>
        <v>54</v>
      </c>
      <c r="N39" s="9">
        <f>O39/2</f>
        <v>18</v>
      </c>
      <c r="O39" s="14">
        <f>R39+S39+T39+U39+V39+W39+X39+AA39</f>
        <v>36</v>
      </c>
      <c r="P39" s="14">
        <v>18</v>
      </c>
      <c r="Q39" s="14"/>
      <c r="R39" s="14">
        <v>36</v>
      </c>
      <c r="S39" s="14"/>
      <c r="T39" s="41"/>
      <c r="U39" s="41"/>
      <c r="V39" s="41"/>
      <c r="W39" s="41"/>
      <c r="X39" s="41"/>
      <c r="Y39" s="41"/>
      <c r="Z39" s="41"/>
      <c r="AA39" s="41"/>
      <c r="AC39" s="61"/>
      <c r="AD39" s="61"/>
      <c r="AE39" s="61"/>
      <c r="AF39" s="61"/>
      <c r="AG39" s="61"/>
      <c r="AH39" s="61"/>
      <c r="AI39" s="61"/>
      <c r="AJ39" s="61"/>
      <c r="AK39" s="61"/>
    </row>
    <row r="40" spans="1:37" s="84" customFormat="1" ht="28.5">
      <c r="A40" s="31" t="s">
        <v>35</v>
      </c>
      <c r="B40" s="31" t="s">
        <v>36</v>
      </c>
      <c r="C40" s="149" t="s">
        <v>162</v>
      </c>
      <c r="D40" s="150"/>
      <c r="E40" s="150"/>
      <c r="F40" s="150"/>
      <c r="G40" s="150"/>
      <c r="H40" s="150"/>
      <c r="I40" s="150"/>
      <c r="J40" s="150"/>
      <c r="K40" s="150"/>
      <c r="L40" s="151"/>
      <c r="M40" s="30">
        <f>SUM(N40:O40)</f>
        <v>336</v>
      </c>
      <c r="N40" s="30">
        <f>SUM(N41:N43)</f>
        <v>112</v>
      </c>
      <c r="O40" s="30">
        <f>SUM(R40:AA40)</f>
        <v>224</v>
      </c>
      <c r="P40" s="30">
        <f>SUM(P41:P43)</f>
        <v>112</v>
      </c>
      <c r="Q40" s="30">
        <f>SUM(Q41:Q43)</f>
        <v>0</v>
      </c>
      <c r="R40" s="30">
        <f>SUM(R41:R43)</f>
        <v>0</v>
      </c>
      <c r="S40" s="30">
        <f aca="true" t="shared" si="8" ref="S40:AA40">SUM(S41:S43)</f>
        <v>36</v>
      </c>
      <c r="T40" s="30">
        <f t="shared" si="8"/>
        <v>104</v>
      </c>
      <c r="U40" s="30">
        <f t="shared" si="8"/>
        <v>84</v>
      </c>
      <c r="V40" s="30">
        <f t="shared" si="8"/>
        <v>0</v>
      </c>
      <c r="W40" s="30">
        <f t="shared" si="8"/>
        <v>0</v>
      </c>
      <c r="X40" s="30">
        <f t="shared" si="8"/>
        <v>0</v>
      </c>
      <c r="Y40" s="30">
        <f>SUM(Y41:Y43)</f>
        <v>0</v>
      </c>
      <c r="Z40" s="30"/>
      <c r="AA40" s="30">
        <f t="shared" si="8"/>
        <v>0</v>
      </c>
      <c r="AC40" s="85"/>
      <c r="AD40" s="85"/>
      <c r="AE40" s="85"/>
      <c r="AF40" s="85"/>
      <c r="AG40" s="85"/>
      <c r="AH40" s="85"/>
      <c r="AI40" s="85"/>
      <c r="AJ40" s="85"/>
      <c r="AK40" s="85"/>
    </row>
    <row r="41" spans="1:37" s="81" customFormat="1" ht="15" customHeight="1">
      <c r="A41" s="12" t="s">
        <v>37</v>
      </c>
      <c r="B41" s="12" t="s">
        <v>38</v>
      </c>
      <c r="C41" s="25" t="s">
        <v>106</v>
      </c>
      <c r="D41" s="25" t="s">
        <v>106</v>
      </c>
      <c r="E41" s="25" t="s">
        <v>106</v>
      </c>
      <c r="F41" s="25" t="s">
        <v>107</v>
      </c>
      <c r="G41" s="25" t="s">
        <v>106</v>
      </c>
      <c r="H41" s="25" t="s">
        <v>106</v>
      </c>
      <c r="I41" s="25" t="s">
        <v>106</v>
      </c>
      <c r="J41" s="25" t="s">
        <v>106</v>
      </c>
      <c r="K41" s="25" t="s">
        <v>106</v>
      </c>
      <c r="L41" s="25" t="s">
        <v>106</v>
      </c>
      <c r="M41" s="69">
        <f>SUM(N41:O41)</f>
        <v>72</v>
      </c>
      <c r="N41" s="9">
        <v>24</v>
      </c>
      <c r="O41" s="69">
        <f>SUM(R41:AA41)</f>
        <v>48</v>
      </c>
      <c r="P41" s="14">
        <v>20</v>
      </c>
      <c r="Q41" s="14"/>
      <c r="R41" s="14"/>
      <c r="S41" s="14"/>
      <c r="T41" s="41"/>
      <c r="U41" s="41">
        <v>48</v>
      </c>
      <c r="V41" s="41"/>
      <c r="W41" s="41"/>
      <c r="X41" s="41"/>
      <c r="Y41" s="41"/>
      <c r="Z41" s="41"/>
      <c r="AA41" s="41"/>
      <c r="AC41" s="61"/>
      <c r="AD41" s="61"/>
      <c r="AE41" s="61"/>
      <c r="AF41" s="61"/>
      <c r="AG41" s="61"/>
      <c r="AH41" s="61"/>
      <c r="AI41" s="61"/>
      <c r="AJ41" s="61"/>
      <c r="AK41" s="61"/>
    </row>
    <row r="42" spans="1:37" s="81" customFormat="1" ht="28.5" customHeight="1">
      <c r="A42" s="12" t="s">
        <v>147</v>
      </c>
      <c r="B42" s="12" t="s">
        <v>149</v>
      </c>
      <c r="C42" s="25" t="s">
        <v>106</v>
      </c>
      <c r="D42" s="25" t="s">
        <v>107</v>
      </c>
      <c r="E42" s="25" t="s">
        <v>106</v>
      </c>
      <c r="F42" s="25" t="s">
        <v>106</v>
      </c>
      <c r="G42" s="25" t="s">
        <v>106</v>
      </c>
      <c r="H42" s="25" t="s">
        <v>106</v>
      </c>
      <c r="I42" s="25" t="s">
        <v>106</v>
      </c>
      <c r="J42" s="25" t="s">
        <v>106</v>
      </c>
      <c r="K42" s="25" t="s">
        <v>106</v>
      </c>
      <c r="L42" s="25" t="s">
        <v>106</v>
      </c>
      <c r="M42" s="69">
        <f>SUM(N42:O42)</f>
        <v>54</v>
      </c>
      <c r="N42" s="9">
        <v>18</v>
      </c>
      <c r="O42" s="69">
        <f>SUM(R42:AA42)</f>
        <v>36</v>
      </c>
      <c r="P42" s="14">
        <v>4</v>
      </c>
      <c r="Q42" s="14"/>
      <c r="R42" s="14"/>
      <c r="S42" s="14">
        <v>36</v>
      </c>
      <c r="T42" s="41"/>
      <c r="U42" s="41"/>
      <c r="V42" s="41"/>
      <c r="W42" s="41"/>
      <c r="X42" s="41"/>
      <c r="Y42" s="41"/>
      <c r="Z42" s="41"/>
      <c r="AA42" s="41"/>
      <c r="AC42" s="61"/>
      <c r="AD42" s="61"/>
      <c r="AE42" s="61"/>
      <c r="AF42" s="61"/>
      <c r="AG42" s="61"/>
      <c r="AH42" s="61"/>
      <c r="AI42" s="61"/>
      <c r="AJ42" s="61"/>
      <c r="AK42" s="61"/>
    </row>
    <row r="43" spans="1:37" s="81" customFormat="1" ht="16.5" customHeight="1">
      <c r="A43" s="12" t="s">
        <v>148</v>
      </c>
      <c r="B43" s="12" t="s">
        <v>145</v>
      </c>
      <c r="C43" s="25" t="s">
        <v>106</v>
      </c>
      <c r="D43" s="25" t="s">
        <v>106</v>
      </c>
      <c r="E43" s="25" t="s">
        <v>106</v>
      </c>
      <c r="F43" s="25" t="s">
        <v>109</v>
      </c>
      <c r="G43" s="25" t="s">
        <v>106</v>
      </c>
      <c r="H43" s="25" t="s">
        <v>106</v>
      </c>
      <c r="I43" s="25" t="s">
        <v>106</v>
      </c>
      <c r="J43" s="25" t="s">
        <v>106</v>
      </c>
      <c r="K43" s="25" t="s">
        <v>106</v>
      </c>
      <c r="L43" s="25" t="s">
        <v>106</v>
      </c>
      <c r="M43" s="69">
        <f>SUM(N43:O43)</f>
        <v>210</v>
      </c>
      <c r="N43" s="9">
        <v>70</v>
      </c>
      <c r="O43" s="69">
        <f>SUM(R43:AA43)</f>
        <v>140</v>
      </c>
      <c r="P43" s="14">
        <v>88</v>
      </c>
      <c r="Q43" s="14"/>
      <c r="R43" s="14"/>
      <c r="S43" s="14"/>
      <c r="T43" s="41">
        <v>104</v>
      </c>
      <c r="U43" s="41">
        <v>36</v>
      </c>
      <c r="V43" s="41"/>
      <c r="W43" s="41"/>
      <c r="X43" s="41"/>
      <c r="Y43" s="41"/>
      <c r="Z43" s="41"/>
      <c r="AA43" s="41"/>
      <c r="AC43" s="61"/>
      <c r="AD43" s="61"/>
      <c r="AE43" s="61"/>
      <c r="AF43" s="61"/>
      <c r="AG43" s="61"/>
      <c r="AH43" s="61"/>
      <c r="AI43" s="61"/>
      <c r="AJ43" s="61"/>
      <c r="AK43" s="61"/>
    </row>
    <row r="44" spans="1:37" s="84" customFormat="1" ht="14.25">
      <c r="A44" s="31" t="s">
        <v>39</v>
      </c>
      <c r="B44" s="31" t="s">
        <v>40</v>
      </c>
      <c r="C44" s="157" t="s">
        <v>236</v>
      </c>
      <c r="D44" s="158"/>
      <c r="E44" s="158"/>
      <c r="F44" s="158"/>
      <c r="G44" s="158"/>
      <c r="H44" s="158"/>
      <c r="I44" s="158"/>
      <c r="J44" s="158"/>
      <c r="K44" s="158"/>
      <c r="L44" s="159"/>
      <c r="M44" s="32">
        <f aca="true" t="shared" si="9" ref="M44:AA44">M45+M69</f>
        <v>6150</v>
      </c>
      <c r="N44" s="32">
        <f t="shared" si="9"/>
        <v>1702</v>
      </c>
      <c r="O44" s="32">
        <f t="shared" si="9"/>
        <v>4448</v>
      </c>
      <c r="P44" s="32">
        <f t="shared" si="9"/>
        <v>1092</v>
      </c>
      <c r="Q44" s="32">
        <f t="shared" si="9"/>
        <v>40</v>
      </c>
      <c r="R44" s="30">
        <f>R45+R69</f>
        <v>0</v>
      </c>
      <c r="S44" s="30">
        <f t="shared" si="9"/>
        <v>44</v>
      </c>
      <c r="T44" s="30">
        <f t="shared" si="9"/>
        <v>244</v>
      </c>
      <c r="U44" s="30">
        <f t="shared" si="9"/>
        <v>672</v>
      </c>
      <c r="V44" s="30">
        <f t="shared" si="9"/>
        <v>486</v>
      </c>
      <c r="W44" s="30">
        <f t="shared" si="9"/>
        <v>834</v>
      </c>
      <c r="X44" s="30">
        <f t="shared" si="9"/>
        <v>524</v>
      </c>
      <c r="Y44" s="30">
        <f>Y45+Y69</f>
        <v>756</v>
      </c>
      <c r="Z44" s="30">
        <f>Z45+Z69</f>
        <v>464</v>
      </c>
      <c r="AA44" s="30">
        <f t="shared" si="9"/>
        <v>424</v>
      </c>
      <c r="AC44" s="85"/>
      <c r="AD44" s="85"/>
      <c r="AE44" s="85"/>
      <c r="AF44" s="85"/>
      <c r="AG44" s="85"/>
      <c r="AH44" s="85"/>
      <c r="AI44" s="85"/>
      <c r="AJ44" s="85"/>
      <c r="AK44" s="85"/>
    </row>
    <row r="45" spans="1:37" s="84" customFormat="1" ht="28.5">
      <c r="A45" s="29" t="s">
        <v>41</v>
      </c>
      <c r="B45" s="29" t="s">
        <v>51</v>
      </c>
      <c r="C45" s="160" t="s">
        <v>235</v>
      </c>
      <c r="D45" s="161"/>
      <c r="E45" s="161"/>
      <c r="F45" s="161"/>
      <c r="G45" s="161"/>
      <c r="H45" s="161"/>
      <c r="I45" s="161"/>
      <c r="J45" s="161"/>
      <c r="K45" s="161"/>
      <c r="L45" s="162"/>
      <c r="M45" s="34">
        <f>SUM(N45:O45)</f>
        <v>2436</v>
      </c>
      <c r="N45" s="34">
        <f>O45/2</f>
        <v>812</v>
      </c>
      <c r="O45" s="34">
        <f>SUM(R45:AA45)</f>
        <v>1624</v>
      </c>
      <c r="P45" s="34">
        <f>SUM(P46:P68)</f>
        <v>540</v>
      </c>
      <c r="Q45" s="28">
        <f>Q46+Q47+Q48+Q49+Q50+Q51+Q52+Q53+Q54+Q60+Q61</f>
        <v>0</v>
      </c>
      <c r="R45" s="28">
        <f>SUM(R46:R68)</f>
        <v>0</v>
      </c>
      <c r="S45" s="28">
        <f>SUM(S46:S68)</f>
        <v>44</v>
      </c>
      <c r="T45" s="28">
        <f>SUM(T46:T68)</f>
        <v>148</v>
      </c>
      <c r="U45" s="28">
        <f>SUM(U46:U68)</f>
        <v>256</v>
      </c>
      <c r="V45" s="28">
        <f aca="true" t="shared" si="10" ref="V45:AA45">SUM(V46:V68)</f>
        <v>192</v>
      </c>
      <c r="W45" s="28">
        <f t="shared" si="10"/>
        <v>60</v>
      </c>
      <c r="X45" s="28">
        <f t="shared" si="10"/>
        <v>92</v>
      </c>
      <c r="Y45" s="28">
        <f t="shared" si="10"/>
        <v>244</v>
      </c>
      <c r="Z45" s="28">
        <f t="shared" si="10"/>
        <v>368</v>
      </c>
      <c r="AA45" s="28">
        <f t="shared" si="10"/>
        <v>220</v>
      </c>
      <c r="AC45" s="85"/>
      <c r="AD45" s="85"/>
      <c r="AE45" s="85"/>
      <c r="AF45" s="85"/>
      <c r="AG45" s="85"/>
      <c r="AH45" s="85"/>
      <c r="AI45" s="85"/>
      <c r="AJ45" s="85"/>
      <c r="AK45" s="85"/>
    </row>
    <row r="46" spans="1:37" s="81" customFormat="1" ht="15">
      <c r="A46" s="12" t="s">
        <v>42</v>
      </c>
      <c r="B46" s="12" t="s">
        <v>180</v>
      </c>
      <c r="C46" s="25" t="s">
        <v>106</v>
      </c>
      <c r="D46" s="25" t="s">
        <v>106</v>
      </c>
      <c r="E46" s="25" t="s">
        <v>106</v>
      </c>
      <c r="F46" s="25" t="s">
        <v>107</v>
      </c>
      <c r="G46" s="25" t="s">
        <v>106</v>
      </c>
      <c r="H46" s="25" t="s">
        <v>106</v>
      </c>
      <c r="I46" s="25" t="s">
        <v>106</v>
      </c>
      <c r="J46" s="25" t="s">
        <v>106</v>
      </c>
      <c r="K46" s="25" t="s">
        <v>106</v>
      </c>
      <c r="L46" s="25" t="s">
        <v>106</v>
      </c>
      <c r="M46" s="9">
        <f>N46+O46</f>
        <v>177</v>
      </c>
      <c r="N46" s="9">
        <f>O46/2</f>
        <v>59</v>
      </c>
      <c r="O46" s="14">
        <f>R46+S46+T46+U46+V46+W46+X46+AA46</f>
        <v>118</v>
      </c>
      <c r="P46" s="14">
        <v>20</v>
      </c>
      <c r="Q46" s="14"/>
      <c r="R46" s="14"/>
      <c r="S46" s="14"/>
      <c r="T46" s="41">
        <v>64</v>
      </c>
      <c r="U46" s="41">
        <v>54</v>
      </c>
      <c r="V46" s="41"/>
      <c r="W46" s="41"/>
      <c r="X46" s="41"/>
      <c r="Y46" s="41"/>
      <c r="Z46" s="41"/>
      <c r="AA46" s="41"/>
      <c r="AC46" s="61"/>
      <c r="AD46" s="61"/>
      <c r="AE46" s="61"/>
      <c r="AF46" s="61"/>
      <c r="AG46" s="61"/>
      <c r="AH46" s="61"/>
      <c r="AI46" s="61"/>
      <c r="AJ46" s="61"/>
      <c r="AK46" s="61"/>
    </row>
    <row r="47" spans="1:37" s="81" customFormat="1" ht="15">
      <c r="A47" s="12" t="s">
        <v>43</v>
      </c>
      <c r="B47" s="12" t="s">
        <v>181</v>
      </c>
      <c r="C47" s="25" t="s">
        <v>106</v>
      </c>
      <c r="D47" s="25" t="s">
        <v>106</v>
      </c>
      <c r="E47" s="25" t="s">
        <v>106</v>
      </c>
      <c r="F47" s="25" t="s">
        <v>107</v>
      </c>
      <c r="G47" s="25" t="s">
        <v>106</v>
      </c>
      <c r="H47" s="25" t="s">
        <v>106</v>
      </c>
      <c r="I47" s="25" t="s">
        <v>106</v>
      </c>
      <c r="J47" s="25" t="s">
        <v>106</v>
      </c>
      <c r="K47" s="25" t="s">
        <v>106</v>
      </c>
      <c r="L47" s="25" t="s">
        <v>106</v>
      </c>
      <c r="M47" s="9">
        <f aca="true" t="shared" si="11" ref="M47:M54">N47+O47</f>
        <v>96</v>
      </c>
      <c r="N47" s="9">
        <f aca="true" t="shared" si="12" ref="N47:N53">O47/2</f>
        <v>32</v>
      </c>
      <c r="O47" s="14">
        <f aca="true" t="shared" si="13" ref="O47:O53">R47+S47+T47+U47+V47+W47+X47+AA47</f>
        <v>64</v>
      </c>
      <c r="P47" s="14">
        <v>20</v>
      </c>
      <c r="Q47" s="14"/>
      <c r="R47" s="14"/>
      <c r="S47" s="14"/>
      <c r="T47" s="41"/>
      <c r="U47" s="41">
        <v>64</v>
      </c>
      <c r="V47" s="41"/>
      <c r="W47" s="41"/>
      <c r="X47" s="41"/>
      <c r="Y47" s="41"/>
      <c r="Z47" s="41"/>
      <c r="AA47" s="41"/>
      <c r="AC47" s="61"/>
      <c r="AD47" s="61"/>
      <c r="AE47" s="61"/>
      <c r="AF47" s="61"/>
      <c r="AG47" s="61"/>
      <c r="AH47" s="61"/>
      <c r="AI47" s="61"/>
      <c r="AJ47" s="61"/>
      <c r="AK47" s="61"/>
    </row>
    <row r="48" spans="1:37" s="81" customFormat="1" ht="30">
      <c r="A48" s="12" t="s">
        <v>44</v>
      </c>
      <c r="B48" s="12" t="s">
        <v>182</v>
      </c>
      <c r="C48" s="25" t="s">
        <v>106</v>
      </c>
      <c r="D48" s="25" t="s">
        <v>106</v>
      </c>
      <c r="E48" s="25" t="s">
        <v>106</v>
      </c>
      <c r="F48" s="25" t="s">
        <v>107</v>
      </c>
      <c r="G48" s="25" t="s">
        <v>106</v>
      </c>
      <c r="H48" s="25" t="s">
        <v>106</v>
      </c>
      <c r="I48" s="25" t="s">
        <v>106</v>
      </c>
      <c r="J48" s="25" t="s">
        <v>106</v>
      </c>
      <c r="K48" s="25" t="s">
        <v>106</v>
      </c>
      <c r="L48" s="25" t="s">
        <v>106</v>
      </c>
      <c r="M48" s="9">
        <f t="shared" si="11"/>
        <v>99</v>
      </c>
      <c r="N48" s="9">
        <f t="shared" si="12"/>
        <v>33</v>
      </c>
      <c r="O48" s="14">
        <f t="shared" si="13"/>
        <v>66</v>
      </c>
      <c r="P48" s="14">
        <v>92</v>
      </c>
      <c r="Q48" s="14"/>
      <c r="R48" s="14"/>
      <c r="S48" s="14"/>
      <c r="T48" s="41"/>
      <c r="U48" s="41">
        <v>66</v>
      </c>
      <c r="V48" s="41"/>
      <c r="W48" s="41"/>
      <c r="X48" s="41"/>
      <c r="Y48" s="41"/>
      <c r="Z48" s="41"/>
      <c r="AA48" s="41"/>
      <c r="AC48" s="61"/>
      <c r="AD48" s="61"/>
      <c r="AE48" s="61"/>
      <c r="AF48" s="61"/>
      <c r="AG48" s="61"/>
      <c r="AH48" s="61"/>
      <c r="AI48" s="61"/>
      <c r="AJ48" s="61"/>
      <c r="AK48" s="61"/>
    </row>
    <row r="49" spans="1:37" s="81" customFormat="1" ht="30">
      <c r="A49" s="12" t="s">
        <v>45</v>
      </c>
      <c r="B49" s="12" t="s">
        <v>183</v>
      </c>
      <c r="C49" s="25" t="s">
        <v>106</v>
      </c>
      <c r="D49" s="25" t="s">
        <v>106</v>
      </c>
      <c r="E49" s="25" t="s">
        <v>109</v>
      </c>
      <c r="F49" s="25" t="s">
        <v>106</v>
      </c>
      <c r="G49" s="25" t="s">
        <v>106</v>
      </c>
      <c r="H49" s="25" t="s">
        <v>106</v>
      </c>
      <c r="I49" s="25" t="s">
        <v>106</v>
      </c>
      <c r="J49" s="25" t="s">
        <v>106</v>
      </c>
      <c r="K49" s="25" t="s">
        <v>106</v>
      </c>
      <c r="L49" s="25" t="s">
        <v>106</v>
      </c>
      <c r="M49" s="9">
        <f t="shared" si="11"/>
        <v>144</v>
      </c>
      <c r="N49" s="9">
        <f t="shared" si="12"/>
        <v>48</v>
      </c>
      <c r="O49" s="14">
        <f t="shared" si="13"/>
        <v>96</v>
      </c>
      <c r="P49" s="14">
        <v>50</v>
      </c>
      <c r="Q49" s="14"/>
      <c r="R49" s="14"/>
      <c r="S49" s="14">
        <v>44</v>
      </c>
      <c r="T49" s="41">
        <v>52</v>
      </c>
      <c r="U49" s="41"/>
      <c r="V49" s="41"/>
      <c r="W49" s="41"/>
      <c r="X49" s="41"/>
      <c r="Y49" s="41"/>
      <c r="Z49" s="41"/>
      <c r="AA49" s="41"/>
      <c r="AC49" s="61"/>
      <c r="AD49" s="61"/>
      <c r="AE49" s="61"/>
      <c r="AF49" s="61"/>
      <c r="AG49" s="61"/>
      <c r="AH49" s="61"/>
      <c r="AI49" s="61"/>
      <c r="AJ49" s="61"/>
      <c r="AK49" s="61"/>
    </row>
    <row r="50" spans="1:37" s="81" customFormat="1" ht="30">
      <c r="A50" s="12" t="s">
        <v>46</v>
      </c>
      <c r="B50" s="12" t="s">
        <v>184</v>
      </c>
      <c r="C50" s="25" t="s">
        <v>106</v>
      </c>
      <c r="D50" s="25" t="s">
        <v>106</v>
      </c>
      <c r="E50" s="25" t="s">
        <v>106</v>
      </c>
      <c r="F50" s="25" t="s">
        <v>106</v>
      </c>
      <c r="G50" s="25" t="s">
        <v>107</v>
      </c>
      <c r="H50" s="25" t="s">
        <v>106</v>
      </c>
      <c r="I50" s="25" t="s">
        <v>106</v>
      </c>
      <c r="J50" s="25" t="s">
        <v>106</v>
      </c>
      <c r="K50" s="25" t="s">
        <v>106</v>
      </c>
      <c r="L50" s="25" t="s">
        <v>106</v>
      </c>
      <c r="M50" s="9">
        <f t="shared" si="11"/>
        <v>135</v>
      </c>
      <c r="N50" s="9">
        <f t="shared" si="12"/>
        <v>45</v>
      </c>
      <c r="O50" s="14">
        <f t="shared" si="13"/>
        <v>90</v>
      </c>
      <c r="P50" s="14">
        <v>40</v>
      </c>
      <c r="Q50" s="14"/>
      <c r="R50" s="14"/>
      <c r="S50" s="14"/>
      <c r="T50" s="41"/>
      <c r="U50" s="41"/>
      <c r="V50" s="41">
        <v>90</v>
      </c>
      <c r="W50" s="41"/>
      <c r="X50" s="41"/>
      <c r="Y50" s="41"/>
      <c r="Z50" s="41"/>
      <c r="AA50" s="41"/>
      <c r="AC50" s="61"/>
      <c r="AD50" s="61"/>
      <c r="AE50" s="61"/>
      <c r="AF50" s="61"/>
      <c r="AG50" s="61"/>
      <c r="AH50" s="61"/>
      <c r="AI50" s="61"/>
      <c r="AJ50" s="61"/>
      <c r="AK50" s="61"/>
    </row>
    <row r="51" spans="1:37" s="81" customFormat="1" ht="30">
      <c r="A51" s="12" t="s">
        <v>47</v>
      </c>
      <c r="B51" s="12" t="s">
        <v>150</v>
      </c>
      <c r="C51" s="25" t="s">
        <v>106</v>
      </c>
      <c r="D51" s="25" t="s">
        <v>106</v>
      </c>
      <c r="E51" s="25" t="s">
        <v>106</v>
      </c>
      <c r="F51" s="25" t="s">
        <v>106</v>
      </c>
      <c r="G51" s="25" t="s">
        <v>106</v>
      </c>
      <c r="H51" s="25" t="s">
        <v>106</v>
      </c>
      <c r="I51" s="25" t="s">
        <v>106</v>
      </c>
      <c r="J51" s="25" t="s">
        <v>107</v>
      </c>
      <c r="K51" s="25" t="s">
        <v>106</v>
      </c>
      <c r="L51" s="25" t="s">
        <v>106</v>
      </c>
      <c r="M51" s="9">
        <f t="shared" si="11"/>
        <v>186</v>
      </c>
      <c r="N51" s="9">
        <v>62</v>
      </c>
      <c r="O51" s="14">
        <v>124</v>
      </c>
      <c r="P51" s="14">
        <v>60</v>
      </c>
      <c r="Q51" s="14"/>
      <c r="R51" s="14"/>
      <c r="S51" s="14"/>
      <c r="T51" s="41"/>
      <c r="U51" s="41"/>
      <c r="V51" s="41"/>
      <c r="W51" s="41"/>
      <c r="X51" s="41">
        <v>52</v>
      </c>
      <c r="Y51" s="41">
        <v>72</v>
      </c>
      <c r="Z51" s="41"/>
      <c r="AA51" s="41"/>
      <c r="AC51" s="61"/>
      <c r="AD51" s="61"/>
      <c r="AE51" s="61"/>
      <c r="AF51" s="61"/>
      <c r="AG51" s="61"/>
      <c r="AH51" s="61"/>
      <c r="AI51" s="61"/>
      <c r="AJ51" s="61"/>
      <c r="AK51" s="61"/>
    </row>
    <row r="52" spans="1:37" s="81" customFormat="1" ht="15">
      <c r="A52" s="12" t="s">
        <v>48</v>
      </c>
      <c r="B52" s="12" t="s">
        <v>185</v>
      </c>
      <c r="C52" s="25" t="s">
        <v>106</v>
      </c>
      <c r="D52" s="25" t="s">
        <v>106</v>
      </c>
      <c r="E52" s="25" t="s">
        <v>106</v>
      </c>
      <c r="F52" s="25" t="s">
        <v>106</v>
      </c>
      <c r="G52" s="25" t="s">
        <v>106</v>
      </c>
      <c r="H52" s="25" t="s">
        <v>106</v>
      </c>
      <c r="I52" s="25" t="s">
        <v>106</v>
      </c>
      <c r="J52" s="25" t="s">
        <v>109</v>
      </c>
      <c r="K52" s="25" t="s">
        <v>106</v>
      </c>
      <c r="L52" s="25" t="s">
        <v>106</v>
      </c>
      <c r="M52" s="9">
        <f>N52+O52</f>
        <v>210</v>
      </c>
      <c r="N52" s="9">
        <v>70</v>
      </c>
      <c r="O52" s="14">
        <v>140</v>
      </c>
      <c r="P52" s="14">
        <v>40</v>
      </c>
      <c r="Q52" s="14"/>
      <c r="R52" s="14"/>
      <c r="S52" s="14"/>
      <c r="T52" s="41"/>
      <c r="U52" s="41"/>
      <c r="V52" s="41"/>
      <c r="W52" s="41"/>
      <c r="X52" s="41">
        <v>40</v>
      </c>
      <c r="Y52" s="41">
        <v>100</v>
      </c>
      <c r="Z52" s="41"/>
      <c r="AA52" s="41"/>
      <c r="AC52" s="61"/>
      <c r="AD52" s="61"/>
      <c r="AE52" s="61"/>
      <c r="AF52" s="61"/>
      <c r="AG52" s="61"/>
      <c r="AH52" s="61"/>
      <c r="AI52" s="61"/>
      <c r="AJ52" s="61"/>
      <c r="AK52" s="61"/>
    </row>
    <row r="53" spans="1:37" s="81" customFormat="1" ht="30.75" customHeight="1">
      <c r="A53" s="12" t="s">
        <v>49</v>
      </c>
      <c r="B53" s="12" t="s">
        <v>186</v>
      </c>
      <c r="C53" s="25" t="s">
        <v>106</v>
      </c>
      <c r="D53" s="25" t="s">
        <v>106</v>
      </c>
      <c r="E53" s="25" t="s">
        <v>106</v>
      </c>
      <c r="F53" s="25" t="s">
        <v>106</v>
      </c>
      <c r="G53" s="25" t="s">
        <v>107</v>
      </c>
      <c r="H53" s="25" t="s">
        <v>106</v>
      </c>
      <c r="I53" s="25" t="s">
        <v>106</v>
      </c>
      <c r="J53" s="25" t="s">
        <v>106</v>
      </c>
      <c r="K53" s="25" t="s">
        <v>106</v>
      </c>
      <c r="L53" s="25" t="s">
        <v>106</v>
      </c>
      <c r="M53" s="9">
        <f t="shared" si="11"/>
        <v>153</v>
      </c>
      <c r="N53" s="9">
        <f t="shared" si="12"/>
        <v>51</v>
      </c>
      <c r="O53" s="14">
        <f t="shared" si="13"/>
        <v>102</v>
      </c>
      <c r="P53" s="14">
        <v>28</v>
      </c>
      <c r="Q53" s="14"/>
      <c r="R53" s="14"/>
      <c r="S53" s="14"/>
      <c r="T53" s="41"/>
      <c r="U53" s="41">
        <v>36</v>
      </c>
      <c r="V53" s="41">
        <v>66</v>
      </c>
      <c r="W53" s="41"/>
      <c r="X53" s="41"/>
      <c r="Y53" s="41"/>
      <c r="Z53" s="41"/>
      <c r="AA53" s="41"/>
      <c r="AC53" s="61"/>
      <c r="AD53" s="61"/>
      <c r="AE53" s="61"/>
      <c r="AF53" s="61"/>
      <c r="AG53" s="61"/>
      <c r="AH53" s="61"/>
      <c r="AI53" s="61"/>
      <c r="AJ53" s="61"/>
      <c r="AK53" s="61"/>
    </row>
    <row r="54" spans="1:37" s="81" customFormat="1" ht="17.25" customHeight="1">
      <c r="A54" s="12" t="s">
        <v>50</v>
      </c>
      <c r="B54" s="12" t="s">
        <v>187</v>
      </c>
      <c r="C54" s="25" t="s">
        <v>106</v>
      </c>
      <c r="D54" s="25" t="s">
        <v>106</v>
      </c>
      <c r="E54" s="25" t="s">
        <v>106</v>
      </c>
      <c r="F54" s="25" t="s">
        <v>106</v>
      </c>
      <c r="G54" s="25" t="s">
        <v>106</v>
      </c>
      <c r="H54" s="25" t="s">
        <v>106</v>
      </c>
      <c r="I54" s="25" t="s">
        <v>106</v>
      </c>
      <c r="J54" s="25" t="s">
        <v>106</v>
      </c>
      <c r="K54" s="25" t="s">
        <v>109</v>
      </c>
      <c r="L54" s="25" t="s">
        <v>106</v>
      </c>
      <c r="M54" s="9">
        <f t="shared" si="11"/>
        <v>126</v>
      </c>
      <c r="N54" s="9">
        <v>42</v>
      </c>
      <c r="O54" s="14">
        <v>84</v>
      </c>
      <c r="P54" s="14">
        <v>24</v>
      </c>
      <c r="Q54" s="14"/>
      <c r="R54" s="14"/>
      <c r="S54" s="14"/>
      <c r="T54" s="41"/>
      <c r="U54" s="41"/>
      <c r="V54" s="41"/>
      <c r="W54" s="41"/>
      <c r="X54" s="41"/>
      <c r="Y54" s="41">
        <v>36</v>
      </c>
      <c r="Z54" s="41">
        <v>48</v>
      </c>
      <c r="AA54" s="41"/>
      <c r="AC54" s="61"/>
      <c r="AD54" s="61"/>
      <c r="AE54" s="61"/>
      <c r="AF54" s="61"/>
      <c r="AG54" s="61"/>
      <c r="AH54" s="61"/>
      <c r="AI54" s="61"/>
      <c r="AJ54" s="61"/>
      <c r="AK54" s="61"/>
    </row>
    <row r="55" spans="1:37" s="81" customFormat="1" ht="15" hidden="1">
      <c r="A55" s="12"/>
      <c r="B55" s="12"/>
      <c r="C55" s="25"/>
      <c r="D55" s="25"/>
      <c r="E55" s="25"/>
      <c r="F55" s="25"/>
      <c r="G55" s="25"/>
      <c r="H55" s="25"/>
      <c r="I55" s="25"/>
      <c r="J55" s="25" t="s">
        <v>106</v>
      </c>
      <c r="K55" s="25" t="s">
        <v>106</v>
      </c>
      <c r="L55" s="25"/>
      <c r="M55" s="9">
        <f aca="true" t="shared" si="14" ref="M55:M61">N55+O55</f>
        <v>0</v>
      </c>
      <c r="N55" s="9">
        <f aca="true" t="shared" si="15" ref="N55:N61">O55/2</f>
        <v>0</v>
      </c>
      <c r="O55" s="14">
        <f aca="true" t="shared" si="16" ref="O55:O60">R55+S55+T55+U55+V55+W55+X55+AA55</f>
        <v>0</v>
      </c>
      <c r="P55" s="14"/>
      <c r="Q55" s="14"/>
      <c r="R55" s="14"/>
      <c r="S55" s="14"/>
      <c r="T55" s="41"/>
      <c r="U55" s="41"/>
      <c r="V55" s="41"/>
      <c r="W55" s="41"/>
      <c r="X55" s="41"/>
      <c r="Y55" s="41"/>
      <c r="Z55" s="41"/>
      <c r="AA55" s="41"/>
      <c r="AC55" s="61"/>
      <c r="AD55" s="61"/>
      <c r="AE55" s="61"/>
      <c r="AF55" s="61"/>
      <c r="AG55" s="61"/>
      <c r="AH55" s="61"/>
      <c r="AI55" s="61"/>
      <c r="AJ55" s="61"/>
      <c r="AK55" s="61"/>
    </row>
    <row r="56" spans="1:37" s="81" customFormat="1" ht="15" hidden="1">
      <c r="A56" s="12"/>
      <c r="B56" s="12"/>
      <c r="C56" s="25"/>
      <c r="D56" s="25"/>
      <c r="E56" s="25"/>
      <c r="F56" s="25"/>
      <c r="G56" s="25"/>
      <c r="H56" s="25"/>
      <c r="I56" s="25"/>
      <c r="J56" s="25" t="s">
        <v>106</v>
      </c>
      <c r="K56" s="25" t="s">
        <v>106</v>
      </c>
      <c r="L56" s="25"/>
      <c r="M56" s="9">
        <f t="shared" si="14"/>
        <v>0</v>
      </c>
      <c r="N56" s="9">
        <f t="shared" si="15"/>
        <v>0</v>
      </c>
      <c r="O56" s="14">
        <f t="shared" si="16"/>
        <v>0</v>
      </c>
      <c r="P56" s="14"/>
      <c r="Q56" s="14"/>
      <c r="R56" s="14"/>
      <c r="S56" s="14"/>
      <c r="T56" s="41"/>
      <c r="U56" s="41"/>
      <c r="V56" s="41"/>
      <c r="W56" s="41"/>
      <c r="X56" s="41"/>
      <c r="Y56" s="41"/>
      <c r="Z56" s="41"/>
      <c r="AA56" s="41"/>
      <c r="AC56" s="61"/>
      <c r="AD56" s="61"/>
      <c r="AE56" s="61"/>
      <c r="AF56" s="61"/>
      <c r="AG56" s="61"/>
      <c r="AH56" s="61"/>
      <c r="AI56" s="61"/>
      <c r="AJ56" s="61"/>
      <c r="AK56" s="61"/>
    </row>
    <row r="57" spans="1:37" s="81" customFormat="1" ht="15" hidden="1">
      <c r="A57" s="12"/>
      <c r="B57" s="12"/>
      <c r="C57" s="25"/>
      <c r="D57" s="25"/>
      <c r="E57" s="25"/>
      <c r="F57" s="25"/>
      <c r="G57" s="25"/>
      <c r="H57" s="25"/>
      <c r="I57" s="25"/>
      <c r="J57" s="25" t="s">
        <v>106</v>
      </c>
      <c r="K57" s="25" t="s">
        <v>106</v>
      </c>
      <c r="L57" s="25"/>
      <c r="M57" s="9">
        <f t="shared" si="14"/>
        <v>0</v>
      </c>
      <c r="N57" s="9">
        <f t="shared" si="15"/>
        <v>0</v>
      </c>
      <c r="O57" s="14">
        <f t="shared" si="16"/>
        <v>0</v>
      </c>
      <c r="P57" s="14"/>
      <c r="Q57" s="14"/>
      <c r="R57" s="14"/>
      <c r="S57" s="14"/>
      <c r="T57" s="41"/>
      <c r="U57" s="41"/>
      <c r="V57" s="41"/>
      <c r="W57" s="41"/>
      <c r="X57" s="41"/>
      <c r="Y57" s="41"/>
      <c r="Z57" s="41"/>
      <c r="AA57" s="41"/>
      <c r="AC57" s="61"/>
      <c r="AD57" s="61"/>
      <c r="AE57" s="61"/>
      <c r="AF57" s="61"/>
      <c r="AG57" s="61"/>
      <c r="AH57" s="61"/>
      <c r="AI57" s="61"/>
      <c r="AJ57" s="61"/>
      <c r="AK57" s="61"/>
    </row>
    <row r="58" spans="1:37" s="81" customFormat="1" ht="15" hidden="1">
      <c r="A58" s="12"/>
      <c r="B58" s="12"/>
      <c r="C58" s="25"/>
      <c r="D58" s="25"/>
      <c r="E58" s="25"/>
      <c r="F58" s="25"/>
      <c r="G58" s="25"/>
      <c r="H58" s="25"/>
      <c r="I58" s="25"/>
      <c r="J58" s="25" t="s">
        <v>106</v>
      </c>
      <c r="K58" s="25" t="s">
        <v>106</v>
      </c>
      <c r="L58" s="25"/>
      <c r="M58" s="9">
        <f t="shared" si="14"/>
        <v>0</v>
      </c>
      <c r="N58" s="9">
        <f t="shared" si="15"/>
        <v>0</v>
      </c>
      <c r="O58" s="14">
        <f t="shared" si="16"/>
        <v>0</v>
      </c>
      <c r="P58" s="14"/>
      <c r="Q58" s="14"/>
      <c r="R58" s="14"/>
      <c r="S58" s="14"/>
      <c r="T58" s="41"/>
      <c r="U58" s="41"/>
      <c r="V58" s="41"/>
      <c r="W58" s="41"/>
      <c r="X58" s="41"/>
      <c r="Y58" s="41"/>
      <c r="Z58" s="41"/>
      <c r="AA58" s="41"/>
      <c r="AC58" s="61"/>
      <c r="AD58" s="61"/>
      <c r="AE58" s="61"/>
      <c r="AF58" s="61"/>
      <c r="AG58" s="61"/>
      <c r="AH58" s="61"/>
      <c r="AI58" s="61"/>
      <c r="AJ58" s="61"/>
      <c r="AK58" s="61"/>
    </row>
    <row r="59" spans="1:37" s="81" customFormat="1" ht="15" hidden="1">
      <c r="A59" s="12"/>
      <c r="B59" s="12"/>
      <c r="C59" s="25"/>
      <c r="D59" s="25"/>
      <c r="E59" s="25"/>
      <c r="F59" s="25"/>
      <c r="G59" s="25"/>
      <c r="H59" s="25"/>
      <c r="I59" s="25"/>
      <c r="J59" s="25" t="s">
        <v>106</v>
      </c>
      <c r="K59" s="25" t="s">
        <v>106</v>
      </c>
      <c r="L59" s="25"/>
      <c r="M59" s="9">
        <f t="shared" si="14"/>
        <v>0</v>
      </c>
      <c r="N59" s="9">
        <f t="shared" si="15"/>
        <v>0</v>
      </c>
      <c r="O59" s="14">
        <f t="shared" si="16"/>
        <v>0</v>
      </c>
      <c r="P59" s="14"/>
      <c r="Q59" s="14"/>
      <c r="R59" s="14"/>
      <c r="S59" s="14"/>
      <c r="T59" s="41"/>
      <c r="U59" s="41"/>
      <c r="V59" s="41"/>
      <c r="W59" s="41"/>
      <c r="X59" s="41"/>
      <c r="Y59" s="41"/>
      <c r="Z59" s="41"/>
      <c r="AA59" s="41"/>
      <c r="AC59" s="61"/>
      <c r="AD59" s="61"/>
      <c r="AE59" s="61"/>
      <c r="AF59" s="61"/>
      <c r="AG59" s="61"/>
      <c r="AH59" s="61"/>
      <c r="AI59" s="61"/>
      <c r="AJ59" s="61"/>
      <c r="AK59" s="61"/>
    </row>
    <row r="60" spans="1:37" s="81" customFormat="1" ht="30">
      <c r="A60" s="12" t="s">
        <v>151</v>
      </c>
      <c r="B60" s="12" t="s">
        <v>188</v>
      </c>
      <c r="C60" s="25" t="s">
        <v>106</v>
      </c>
      <c r="D60" s="25" t="s">
        <v>106</v>
      </c>
      <c r="E60" s="25" t="s">
        <v>106</v>
      </c>
      <c r="F60" s="25" t="s">
        <v>106</v>
      </c>
      <c r="G60" s="25" t="s">
        <v>106</v>
      </c>
      <c r="H60" s="25" t="s">
        <v>107</v>
      </c>
      <c r="I60" s="25" t="s">
        <v>106</v>
      </c>
      <c r="J60" s="25" t="s">
        <v>106</v>
      </c>
      <c r="K60" s="25" t="s">
        <v>106</v>
      </c>
      <c r="L60" s="25" t="s">
        <v>106</v>
      </c>
      <c r="M60" s="9">
        <f t="shared" si="14"/>
        <v>90</v>
      </c>
      <c r="N60" s="9">
        <f t="shared" si="15"/>
        <v>30</v>
      </c>
      <c r="O60" s="14">
        <f t="shared" si="16"/>
        <v>60</v>
      </c>
      <c r="P60" s="14">
        <v>14</v>
      </c>
      <c r="Q60" s="14"/>
      <c r="R60" s="14"/>
      <c r="S60" s="14"/>
      <c r="T60" s="41"/>
      <c r="U60" s="41"/>
      <c r="V60" s="41"/>
      <c r="W60" s="41">
        <v>60</v>
      </c>
      <c r="X60" s="41"/>
      <c r="Y60" s="41"/>
      <c r="Z60" s="41"/>
      <c r="AA60" s="41"/>
      <c r="AC60" s="61"/>
      <c r="AD60" s="61"/>
      <c r="AE60" s="61"/>
      <c r="AF60" s="61"/>
      <c r="AG60" s="61"/>
      <c r="AH60" s="61"/>
      <c r="AI60" s="61"/>
      <c r="AJ60" s="61"/>
      <c r="AK60" s="61"/>
    </row>
    <row r="61" spans="1:37" s="81" customFormat="1" ht="45">
      <c r="A61" s="12" t="s">
        <v>152</v>
      </c>
      <c r="B61" s="12" t="s">
        <v>189</v>
      </c>
      <c r="C61" s="25" t="s">
        <v>106</v>
      </c>
      <c r="D61" s="25" t="s">
        <v>106</v>
      </c>
      <c r="E61" s="25" t="s">
        <v>106</v>
      </c>
      <c r="F61" s="25" t="s">
        <v>106</v>
      </c>
      <c r="G61" s="25" t="s">
        <v>106</v>
      </c>
      <c r="H61" s="25" t="s">
        <v>106</v>
      </c>
      <c r="I61" s="25" t="s">
        <v>106</v>
      </c>
      <c r="J61" s="25" t="s">
        <v>106</v>
      </c>
      <c r="K61" s="25" t="s">
        <v>107</v>
      </c>
      <c r="L61" s="25" t="s">
        <v>106</v>
      </c>
      <c r="M61" s="9">
        <f t="shared" si="14"/>
        <v>72</v>
      </c>
      <c r="N61" s="9">
        <f t="shared" si="15"/>
        <v>24</v>
      </c>
      <c r="O61" s="14">
        <f>SUM(R61+S61+T61+U61+V61+W61+X61+Y61+Z61+AA61)</f>
        <v>48</v>
      </c>
      <c r="P61" s="14">
        <v>6</v>
      </c>
      <c r="Q61" s="14"/>
      <c r="R61" s="14"/>
      <c r="S61" s="14"/>
      <c r="T61" s="41"/>
      <c r="U61" s="41"/>
      <c r="V61" s="41"/>
      <c r="W61" s="41"/>
      <c r="X61" s="41"/>
      <c r="Y61" s="41"/>
      <c r="Z61" s="41">
        <v>48</v>
      </c>
      <c r="AA61" s="41"/>
      <c r="AC61" s="93"/>
      <c r="AD61" s="93"/>
      <c r="AE61" s="93"/>
      <c r="AF61" s="93"/>
      <c r="AG61" s="93"/>
      <c r="AH61" s="93"/>
      <c r="AI61" s="93"/>
      <c r="AJ61" s="93"/>
      <c r="AK61" s="93"/>
    </row>
    <row r="62" spans="1:37" s="81" customFormat="1" ht="15">
      <c r="A62" s="12" t="s">
        <v>190</v>
      </c>
      <c r="B62" s="12" t="s">
        <v>191</v>
      </c>
      <c r="C62" s="25" t="s">
        <v>106</v>
      </c>
      <c r="D62" s="25" t="s">
        <v>106</v>
      </c>
      <c r="E62" s="25" t="s">
        <v>106</v>
      </c>
      <c r="F62" s="25" t="s">
        <v>106</v>
      </c>
      <c r="G62" s="25" t="s">
        <v>107</v>
      </c>
      <c r="H62" s="25" t="s">
        <v>106</v>
      </c>
      <c r="I62" s="25" t="s">
        <v>106</v>
      </c>
      <c r="J62" s="25" t="s">
        <v>106</v>
      </c>
      <c r="K62" s="25" t="s">
        <v>106</v>
      </c>
      <c r="L62" s="25" t="s">
        <v>106</v>
      </c>
      <c r="M62" s="9">
        <f aca="true" t="shared" si="17" ref="M62:M68">N62+O62</f>
        <v>54</v>
      </c>
      <c r="N62" s="9">
        <f aca="true" t="shared" si="18" ref="N62:N68">O62/2</f>
        <v>18</v>
      </c>
      <c r="O62" s="14">
        <f aca="true" t="shared" si="19" ref="O62:O68">SUM(R62+S62+T62+U62+V62+W62+X62+Y62+Z62+AA62)</f>
        <v>36</v>
      </c>
      <c r="P62" s="14">
        <v>6</v>
      </c>
      <c r="Q62" s="14"/>
      <c r="R62" s="14"/>
      <c r="S62" s="14"/>
      <c r="T62" s="41"/>
      <c r="U62" s="41"/>
      <c r="V62" s="41">
        <v>36</v>
      </c>
      <c r="W62" s="41"/>
      <c r="X62" s="41"/>
      <c r="Y62" s="41"/>
      <c r="Z62" s="41"/>
      <c r="AA62" s="41"/>
      <c r="AC62" s="93"/>
      <c r="AD62" s="93"/>
      <c r="AE62" s="93"/>
      <c r="AF62" s="93"/>
      <c r="AG62" s="93"/>
      <c r="AH62" s="93"/>
      <c r="AI62" s="93"/>
      <c r="AJ62" s="93"/>
      <c r="AK62" s="93"/>
    </row>
    <row r="63" spans="1:37" s="81" customFormat="1" ht="15">
      <c r="A63" s="12" t="s">
        <v>192</v>
      </c>
      <c r="B63" s="12" t="s">
        <v>193</v>
      </c>
      <c r="C63" s="25" t="s">
        <v>106</v>
      </c>
      <c r="D63" s="25" t="s">
        <v>106</v>
      </c>
      <c r="E63" s="25" t="s">
        <v>106</v>
      </c>
      <c r="F63" s="25" t="s">
        <v>107</v>
      </c>
      <c r="G63" s="25" t="s">
        <v>106</v>
      </c>
      <c r="H63" s="25" t="s">
        <v>106</v>
      </c>
      <c r="I63" s="25" t="s">
        <v>106</v>
      </c>
      <c r="J63" s="25" t="s">
        <v>106</v>
      </c>
      <c r="K63" s="25" t="s">
        <v>106</v>
      </c>
      <c r="L63" s="25" t="s">
        <v>106</v>
      </c>
      <c r="M63" s="9">
        <f t="shared" si="17"/>
        <v>102</v>
      </c>
      <c r="N63" s="9">
        <f t="shared" si="18"/>
        <v>34</v>
      </c>
      <c r="O63" s="14">
        <f t="shared" si="19"/>
        <v>68</v>
      </c>
      <c r="P63" s="14">
        <v>22</v>
      </c>
      <c r="Q63" s="14"/>
      <c r="R63" s="14"/>
      <c r="S63" s="14"/>
      <c r="T63" s="41">
        <v>32</v>
      </c>
      <c r="U63" s="41">
        <v>36</v>
      </c>
      <c r="V63" s="41"/>
      <c r="W63" s="41"/>
      <c r="X63" s="41"/>
      <c r="Y63" s="41"/>
      <c r="Z63" s="41"/>
      <c r="AA63" s="41"/>
      <c r="AC63" s="93"/>
      <c r="AD63" s="93"/>
      <c r="AE63" s="93"/>
      <c r="AF63" s="93"/>
      <c r="AG63" s="93"/>
      <c r="AH63" s="93"/>
      <c r="AI63" s="93"/>
      <c r="AJ63" s="93"/>
      <c r="AK63" s="93"/>
    </row>
    <row r="64" spans="1:37" s="81" customFormat="1" ht="30">
      <c r="A64" s="12" t="s">
        <v>196</v>
      </c>
      <c r="B64" s="12" t="s">
        <v>197</v>
      </c>
      <c r="C64" s="25" t="s">
        <v>106</v>
      </c>
      <c r="D64" s="25" t="s">
        <v>106</v>
      </c>
      <c r="E64" s="25" t="s">
        <v>106</v>
      </c>
      <c r="F64" s="25" t="s">
        <v>106</v>
      </c>
      <c r="G64" s="25" t="s">
        <v>106</v>
      </c>
      <c r="H64" s="25" t="s">
        <v>106</v>
      </c>
      <c r="I64" s="25" t="s">
        <v>106</v>
      </c>
      <c r="J64" s="25" t="s">
        <v>108</v>
      </c>
      <c r="K64" s="25" t="s">
        <v>106</v>
      </c>
      <c r="L64" s="25" t="s">
        <v>106</v>
      </c>
      <c r="M64" s="9">
        <f t="shared" si="17"/>
        <v>54</v>
      </c>
      <c r="N64" s="9">
        <f t="shared" si="18"/>
        <v>18</v>
      </c>
      <c r="O64" s="14">
        <f t="shared" si="19"/>
        <v>36</v>
      </c>
      <c r="P64" s="14">
        <v>20</v>
      </c>
      <c r="Q64" s="14"/>
      <c r="R64" s="14"/>
      <c r="S64" s="14"/>
      <c r="T64" s="41"/>
      <c r="U64" s="41"/>
      <c r="V64" s="41"/>
      <c r="W64" s="41"/>
      <c r="X64" s="41"/>
      <c r="Y64" s="41">
        <v>36</v>
      </c>
      <c r="Z64" s="41"/>
      <c r="AA64" s="41"/>
      <c r="AC64" s="93"/>
      <c r="AD64" s="93"/>
      <c r="AE64" s="93"/>
      <c r="AF64" s="93"/>
      <c r="AG64" s="93"/>
      <c r="AH64" s="93"/>
      <c r="AI64" s="93"/>
      <c r="AJ64" s="93"/>
      <c r="AK64" s="93"/>
    </row>
    <row r="65" spans="1:37" s="81" customFormat="1" ht="45">
      <c r="A65" s="12" t="s">
        <v>198</v>
      </c>
      <c r="B65" s="12" t="s">
        <v>199</v>
      </c>
      <c r="C65" s="25" t="s">
        <v>106</v>
      </c>
      <c r="D65" s="25" t="s">
        <v>106</v>
      </c>
      <c r="E65" s="25" t="s">
        <v>106</v>
      </c>
      <c r="F65" s="25" t="s">
        <v>106</v>
      </c>
      <c r="G65" s="25" t="s">
        <v>106</v>
      </c>
      <c r="H65" s="25" t="s">
        <v>106</v>
      </c>
      <c r="I65" s="25" t="s">
        <v>106</v>
      </c>
      <c r="J65" s="25" t="s">
        <v>106</v>
      </c>
      <c r="K65" s="25" t="s">
        <v>106</v>
      </c>
      <c r="L65" s="25" t="s">
        <v>109</v>
      </c>
      <c r="M65" s="9">
        <f t="shared" si="17"/>
        <v>228</v>
      </c>
      <c r="N65" s="9">
        <f t="shared" si="18"/>
        <v>76</v>
      </c>
      <c r="O65" s="14">
        <f t="shared" si="19"/>
        <v>152</v>
      </c>
      <c r="P65" s="14">
        <v>30</v>
      </c>
      <c r="Q65" s="14"/>
      <c r="R65" s="14"/>
      <c r="S65" s="14"/>
      <c r="T65" s="41"/>
      <c r="U65" s="41"/>
      <c r="V65" s="41"/>
      <c r="W65" s="41"/>
      <c r="X65" s="41"/>
      <c r="Y65" s="41"/>
      <c r="Z65" s="41">
        <v>64</v>
      </c>
      <c r="AA65" s="41">
        <v>88</v>
      </c>
      <c r="AC65" s="93"/>
      <c r="AD65" s="93"/>
      <c r="AE65" s="93"/>
      <c r="AF65" s="93"/>
      <c r="AG65" s="93"/>
      <c r="AH65" s="93"/>
      <c r="AI65" s="93"/>
      <c r="AJ65" s="93"/>
      <c r="AK65" s="93"/>
    </row>
    <row r="66" spans="1:37" s="81" customFormat="1" ht="30">
      <c r="A66" s="12" t="s">
        <v>200</v>
      </c>
      <c r="B66" s="12" t="s">
        <v>201</v>
      </c>
      <c r="C66" s="25" t="s">
        <v>106</v>
      </c>
      <c r="D66" s="25" t="s">
        <v>106</v>
      </c>
      <c r="E66" s="25" t="s">
        <v>106</v>
      </c>
      <c r="F66" s="25" t="s">
        <v>106</v>
      </c>
      <c r="G66" s="25" t="s">
        <v>106</v>
      </c>
      <c r="H66" s="25" t="s">
        <v>106</v>
      </c>
      <c r="I66" s="25" t="s">
        <v>106</v>
      </c>
      <c r="J66" s="25" t="s">
        <v>106</v>
      </c>
      <c r="K66" s="25" t="s">
        <v>109</v>
      </c>
      <c r="L66" s="25" t="s">
        <v>106</v>
      </c>
      <c r="M66" s="9">
        <f t="shared" si="17"/>
        <v>216</v>
      </c>
      <c r="N66" s="9">
        <f t="shared" si="18"/>
        <v>72</v>
      </c>
      <c r="O66" s="14">
        <f t="shared" si="19"/>
        <v>144</v>
      </c>
      <c r="P66" s="14">
        <v>58</v>
      </c>
      <c r="Q66" s="14"/>
      <c r="R66" s="14"/>
      <c r="S66" s="14"/>
      <c r="T66" s="41"/>
      <c r="U66" s="41"/>
      <c r="V66" s="41"/>
      <c r="W66" s="41"/>
      <c r="X66" s="41"/>
      <c r="Y66" s="41"/>
      <c r="Z66" s="41">
        <v>144</v>
      </c>
      <c r="AA66" s="41"/>
      <c r="AC66" s="93"/>
      <c r="AD66" s="93"/>
      <c r="AE66" s="93"/>
      <c r="AF66" s="93"/>
      <c r="AG66" s="93"/>
      <c r="AH66" s="93"/>
      <c r="AI66" s="93"/>
      <c r="AJ66" s="93"/>
      <c r="AK66" s="93"/>
    </row>
    <row r="67" spans="1:37" s="81" customFormat="1" ht="15">
      <c r="A67" s="12" t="s">
        <v>202</v>
      </c>
      <c r="B67" s="12" t="s">
        <v>203</v>
      </c>
      <c r="C67" s="25" t="s">
        <v>106</v>
      </c>
      <c r="D67" s="25" t="s">
        <v>106</v>
      </c>
      <c r="E67" s="25" t="s">
        <v>106</v>
      </c>
      <c r="F67" s="25" t="s">
        <v>106</v>
      </c>
      <c r="G67" s="25" t="s">
        <v>106</v>
      </c>
      <c r="H67" s="25" t="s">
        <v>106</v>
      </c>
      <c r="I67" s="25" t="s">
        <v>106</v>
      </c>
      <c r="J67" s="25" t="s">
        <v>106</v>
      </c>
      <c r="K67" s="25" t="s">
        <v>107</v>
      </c>
      <c r="L67" s="25" t="s">
        <v>106</v>
      </c>
      <c r="M67" s="9">
        <f t="shared" si="17"/>
        <v>96</v>
      </c>
      <c r="N67" s="9">
        <f t="shared" si="18"/>
        <v>32</v>
      </c>
      <c r="O67" s="14">
        <f t="shared" si="19"/>
        <v>64</v>
      </c>
      <c r="P67" s="14">
        <v>10</v>
      </c>
      <c r="Q67" s="14"/>
      <c r="R67" s="14"/>
      <c r="S67" s="14"/>
      <c r="T67" s="41"/>
      <c r="U67" s="41"/>
      <c r="V67" s="41"/>
      <c r="W67" s="41"/>
      <c r="X67" s="41"/>
      <c r="Y67" s="41"/>
      <c r="Z67" s="41">
        <v>64</v>
      </c>
      <c r="AA67" s="41"/>
      <c r="AC67" s="93"/>
      <c r="AD67" s="93"/>
      <c r="AE67" s="93"/>
      <c r="AF67" s="93"/>
      <c r="AG67" s="93"/>
      <c r="AH67" s="93"/>
      <c r="AI67" s="93"/>
      <c r="AJ67" s="93"/>
      <c r="AK67" s="93"/>
    </row>
    <row r="68" spans="1:37" s="81" customFormat="1" ht="30">
      <c r="A68" s="12" t="s">
        <v>204</v>
      </c>
      <c r="B68" s="12" t="s">
        <v>205</v>
      </c>
      <c r="C68" s="25" t="s">
        <v>106</v>
      </c>
      <c r="D68" s="25" t="s">
        <v>106</v>
      </c>
      <c r="E68" s="25" t="s">
        <v>106</v>
      </c>
      <c r="F68" s="25" t="s">
        <v>106</v>
      </c>
      <c r="G68" s="25" t="s">
        <v>106</v>
      </c>
      <c r="H68" s="25" t="s">
        <v>106</v>
      </c>
      <c r="I68" s="25" t="s">
        <v>106</v>
      </c>
      <c r="J68" s="25" t="s">
        <v>106</v>
      </c>
      <c r="K68" s="25" t="s">
        <v>106</v>
      </c>
      <c r="L68" s="9" t="s">
        <v>107</v>
      </c>
      <c r="M68" s="9">
        <f t="shared" si="17"/>
        <v>198</v>
      </c>
      <c r="N68" s="9">
        <f t="shared" si="18"/>
        <v>66</v>
      </c>
      <c r="O68" s="14">
        <f t="shared" si="19"/>
        <v>132</v>
      </c>
      <c r="P68" s="14"/>
      <c r="Q68" s="14"/>
      <c r="R68" s="9"/>
      <c r="S68" s="9"/>
      <c r="T68" s="9"/>
      <c r="U68" s="9"/>
      <c r="V68" s="9"/>
      <c r="W68" s="9"/>
      <c r="X68" s="9"/>
      <c r="Y68" s="9"/>
      <c r="Z68" s="9"/>
      <c r="AA68" s="9">
        <v>132</v>
      </c>
      <c r="AC68" s="61"/>
      <c r="AD68" s="61"/>
      <c r="AE68" s="61"/>
      <c r="AF68" s="61"/>
      <c r="AG68" s="61"/>
      <c r="AH68" s="61"/>
      <c r="AI68" s="61"/>
      <c r="AJ68" s="61"/>
      <c r="AK68" s="61"/>
    </row>
    <row r="69" spans="1:37" s="84" customFormat="1" ht="14.25">
      <c r="A69" s="29" t="s">
        <v>52</v>
      </c>
      <c r="B69" s="29" t="s">
        <v>53</v>
      </c>
      <c r="C69" s="163" t="s">
        <v>234</v>
      </c>
      <c r="D69" s="164"/>
      <c r="E69" s="164"/>
      <c r="F69" s="164"/>
      <c r="G69" s="164"/>
      <c r="H69" s="164"/>
      <c r="I69" s="164"/>
      <c r="J69" s="164"/>
      <c r="K69" s="164"/>
      <c r="L69" s="165"/>
      <c r="M69" s="34">
        <f>SUM(M70+M76+M82+M87+M92+M96+M100)</f>
        <v>3714</v>
      </c>
      <c r="N69" s="34">
        <f>SUM(N70+N76+N82+N87+N92+N96+N100)</f>
        <v>890</v>
      </c>
      <c r="O69" s="34">
        <f aca="true" t="shared" si="20" ref="O69:O76">SUM(R69:AA69)</f>
        <v>2824</v>
      </c>
      <c r="P69" s="34">
        <f>SUM(P70+P76+P82+P87+P92+P96+P100)</f>
        <v>552</v>
      </c>
      <c r="Q69" s="34">
        <f aca="true" t="shared" si="21" ref="Q69:AA69">SUM(Q70+Q76+Q82+Q87+Q92+Q96+Q100)</f>
        <v>40</v>
      </c>
      <c r="R69" s="34">
        <f t="shared" si="21"/>
        <v>0</v>
      </c>
      <c r="S69" s="34">
        <f t="shared" si="21"/>
        <v>0</v>
      </c>
      <c r="T69" s="34">
        <f t="shared" si="21"/>
        <v>96</v>
      </c>
      <c r="U69" s="34">
        <f t="shared" si="21"/>
        <v>416</v>
      </c>
      <c r="V69" s="34">
        <f t="shared" si="21"/>
        <v>294</v>
      </c>
      <c r="W69" s="34">
        <f t="shared" si="21"/>
        <v>774</v>
      </c>
      <c r="X69" s="34">
        <f t="shared" si="21"/>
        <v>432</v>
      </c>
      <c r="Y69" s="34">
        <f>SUM(Y70+Y76+Y82+Y87+Y92+Y96+Y100)</f>
        <v>512</v>
      </c>
      <c r="Z69" s="34">
        <f>SUM(Z70+Z76+Z82+Z87+Z92+Z96+Z100)</f>
        <v>96</v>
      </c>
      <c r="AA69" s="34">
        <f t="shared" si="21"/>
        <v>204</v>
      </c>
      <c r="AC69" s="85"/>
      <c r="AD69" s="85"/>
      <c r="AE69" s="85"/>
      <c r="AF69" s="85"/>
      <c r="AG69" s="85"/>
      <c r="AH69" s="85"/>
      <c r="AI69" s="85"/>
      <c r="AJ69" s="85"/>
      <c r="AK69" s="85"/>
    </row>
    <row r="70" spans="1:37" s="84" customFormat="1" ht="42.75">
      <c r="A70" s="76" t="s">
        <v>54</v>
      </c>
      <c r="B70" s="76" t="s">
        <v>209</v>
      </c>
      <c r="C70" s="166" t="s">
        <v>210</v>
      </c>
      <c r="D70" s="167"/>
      <c r="E70" s="167"/>
      <c r="F70" s="167"/>
      <c r="G70" s="167"/>
      <c r="H70" s="167"/>
      <c r="I70" s="167"/>
      <c r="J70" s="167"/>
      <c r="K70" s="167"/>
      <c r="L70" s="168"/>
      <c r="M70" s="33">
        <f>SUM(N70:O70)</f>
        <v>390</v>
      </c>
      <c r="N70" s="33">
        <f>SUM(N71:N73)</f>
        <v>94</v>
      </c>
      <c r="O70" s="33">
        <f t="shared" si="20"/>
        <v>296</v>
      </c>
      <c r="P70" s="33">
        <f>P71+P72+P73</f>
        <v>92</v>
      </c>
      <c r="Q70" s="27"/>
      <c r="R70" s="27">
        <f>SUM(R71:R75)</f>
        <v>0</v>
      </c>
      <c r="S70" s="27">
        <f aca="true" t="shared" si="22" ref="S70:AA70">SUM(S71:S75)</f>
        <v>0</v>
      </c>
      <c r="T70" s="27">
        <f t="shared" si="22"/>
        <v>96</v>
      </c>
      <c r="U70" s="27">
        <f t="shared" si="22"/>
        <v>200</v>
      </c>
      <c r="V70" s="27">
        <f t="shared" si="22"/>
        <v>0</v>
      </c>
      <c r="W70" s="27">
        <f t="shared" si="22"/>
        <v>0</v>
      </c>
      <c r="X70" s="27">
        <f t="shared" si="22"/>
        <v>0</v>
      </c>
      <c r="Y70" s="27">
        <f>SUM(Y71:Y75)</f>
        <v>0</v>
      </c>
      <c r="Z70" s="27">
        <f>SUM(Z71:Z75)</f>
        <v>0</v>
      </c>
      <c r="AA70" s="27">
        <f t="shared" si="22"/>
        <v>0</v>
      </c>
      <c r="AC70" s="85"/>
      <c r="AD70" s="85"/>
      <c r="AE70" s="85"/>
      <c r="AF70" s="85"/>
      <c r="AG70" s="85"/>
      <c r="AH70" s="85"/>
      <c r="AI70" s="85"/>
      <c r="AJ70" s="85"/>
      <c r="AK70" s="85"/>
    </row>
    <row r="71" spans="1:37" s="81" customFormat="1" ht="45" customHeight="1">
      <c r="A71" s="91" t="s">
        <v>55</v>
      </c>
      <c r="B71" s="12" t="s">
        <v>153</v>
      </c>
      <c r="C71" s="25" t="s">
        <v>106</v>
      </c>
      <c r="D71" s="25" t="s">
        <v>106</v>
      </c>
      <c r="E71" s="25" t="s">
        <v>106</v>
      </c>
      <c r="F71" s="25" t="s">
        <v>109</v>
      </c>
      <c r="G71" s="25" t="s">
        <v>106</v>
      </c>
      <c r="H71" s="25" t="s">
        <v>106</v>
      </c>
      <c r="I71" s="25" t="s">
        <v>106</v>
      </c>
      <c r="J71" s="25" t="s">
        <v>106</v>
      </c>
      <c r="K71" s="25" t="s">
        <v>106</v>
      </c>
      <c r="L71" s="25" t="s">
        <v>106</v>
      </c>
      <c r="M71" s="18">
        <f>N71+O71</f>
        <v>282</v>
      </c>
      <c r="N71" s="18">
        <f>O71/2</f>
        <v>94</v>
      </c>
      <c r="O71" s="14">
        <f t="shared" si="20"/>
        <v>188</v>
      </c>
      <c r="P71" s="14">
        <v>92</v>
      </c>
      <c r="Q71" s="14"/>
      <c r="R71" s="14"/>
      <c r="S71" s="14"/>
      <c r="T71" s="41">
        <v>96</v>
      </c>
      <c r="U71" s="41">
        <v>92</v>
      </c>
      <c r="V71" s="41"/>
      <c r="W71" s="41"/>
      <c r="X71" s="41"/>
      <c r="Y71" s="41"/>
      <c r="Z71" s="41"/>
      <c r="AA71" s="41"/>
      <c r="AC71" s="61"/>
      <c r="AD71" s="61"/>
      <c r="AE71" s="61"/>
      <c r="AF71" s="61"/>
      <c r="AG71" s="61"/>
      <c r="AH71" s="61"/>
      <c r="AI71" s="61"/>
      <c r="AJ71" s="61"/>
      <c r="AK71" s="61"/>
    </row>
    <row r="72" spans="1:37" s="81" customFormat="1" ht="15" hidden="1">
      <c r="A72" s="91"/>
      <c r="B72" s="12"/>
      <c r="C72" s="25"/>
      <c r="D72" s="25"/>
      <c r="E72" s="25"/>
      <c r="F72" s="25"/>
      <c r="G72" s="25"/>
      <c r="H72" s="25"/>
      <c r="I72" s="25"/>
      <c r="J72" s="25" t="s">
        <v>106</v>
      </c>
      <c r="K72" s="25" t="s">
        <v>106</v>
      </c>
      <c r="L72" s="25"/>
      <c r="M72" s="18">
        <f>N72+O72</f>
        <v>0</v>
      </c>
      <c r="N72" s="18"/>
      <c r="O72" s="14">
        <f t="shared" si="20"/>
        <v>0</v>
      </c>
      <c r="P72" s="14"/>
      <c r="Q72" s="14"/>
      <c r="R72" s="14"/>
      <c r="S72" s="14"/>
      <c r="T72" s="41"/>
      <c r="U72" s="41"/>
      <c r="V72" s="41"/>
      <c r="W72" s="41"/>
      <c r="X72" s="41"/>
      <c r="Y72" s="41"/>
      <c r="Z72" s="41"/>
      <c r="AA72" s="41"/>
      <c r="AC72" s="61"/>
      <c r="AD72" s="61"/>
      <c r="AE72" s="61"/>
      <c r="AF72" s="61"/>
      <c r="AG72" s="61"/>
      <c r="AH72" s="61"/>
      <c r="AI72" s="61"/>
      <c r="AJ72" s="61"/>
      <c r="AK72" s="61"/>
    </row>
    <row r="73" spans="1:37" s="81" customFormat="1" ht="15" hidden="1">
      <c r="A73" s="91"/>
      <c r="B73" s="12"/>
      <c r="C73" s="25"/>
      <c r="D73" s="25"/>
      <c r="E73" s="25"/>
      <c r="F73" s="25"/>
      <c r="G73" s="25"/>
      <c r="H73" s="25"/>
      <c r="I73" s="25"/>
      <c r="J73" s="25" t="s">
        <v>106</v>
      </c>
      <c r="K73" s="25" t="s">
        <v>106</v>
      </c>
      <c r="L73" s="25"/>
      <c r="M73" s="18">
        <f>N73+O73</f>
        <v>0</v>
      </c>
      <c r="N73" s="18"/>
      <c r="O73" s="14">
        <f t="shared" si="20"/>
        <v>0</v>
      </c>
      <c r="P73" s="14"/>
      <c r="Q73" s="14"/>
      <c r="R73" s="14"/>
      <c r="S73" s="14"/>
      <c r="T73" s="41"/>
      <c r="U73" s="41"/>
      <c r="V73" s="41"/>
      <c r="W73" s="41"/>
      <c r="X73" s="41"/>
      <c r="Y73" s="41"/>
      <c r="Z73" s="41"/>
      <c r="AA73" s="41"/>
      <c r="AC73" s="61"/>
      <c r="AD73" s="61"/>
      <c r="AE73" s="61"/>
      <c r="AF73" s="61"/>
      <c r="AG73" s="61"/>
      <c r="AH73" s="61"/>
      <c r="AI73" s="61"/>
      <c r="AJ73" s="61"/>
      <c r="AK73" s="61"/>
    </row>
    <row r="74" spans="1:37" s="81" customFormat="1" ht="15">
      <c r="A74" s="12" t="s">
        <v>56</v>
      </c>
      <c r="B74" s="12" t="s">
        <v>3</v>
      </c>
      <c r="C74" s="25" t="s">
        <v>106</v>
      </c>
      <c r="D74" s="25" t="s">
        <v>106</v>
      </c>
      <c r="E74" s="25" t="s">
        <v>106</v>
      </c>
      <c r="F74" s="25" t="s">
        <v>107</v>
      </c>
      <c r="G74" s="25" t="s">
        <v>106</v>
      </c>
      <c r="H74" s="25" t="s">
        <v>106</v>
      </c>
      <c r="I74" s="25" t="s">
        <v>106</v>
      </c>
      <c r="J74" s="25" t="s">
        <v>106</v>
      </c>
      <c r="K74" s="25" t="s">
        <v>106</v>
      </c>
      <c r="L74" s="25" t="s">
        <v>106</v>
      </c>
      <c r="M74" s="18">
        <f>N74+O74</f>
        <v>54</v>
      </c>
      <c r="N74" s="9"/>
      <c r="O74" s="14">
        <f t="shared" si="20"/>
        <v>54</v>
      </c>
      <c r="P74" s="14"/>
      <c r="Q74" s="14"/>
      <c r="R74" s="14"/>
      <c r="S74" s="14"/>
      <c r="T74" s="41"/>
      <c r="U74" s="41">
        <v>54</v>
      </c>
      <c r="V74" s="41"/>
      <c r="W74" s="41"/>
      <c r="X74" s="41"/>
      <c r="Y74" s="41"/>
      <c r="Z74" s="41"/>
      <c r="AA74" s="41"/>
      <c r="AC74" s="61"/>
      <c r="AD74" s="61"/>
      <c r="AE74" s="61"/>
      <c r="AF74" s="62"/>
      <c r="AG74" s="61"/>
      <c r="AH74" s="61"/>
      <c r="AI74" s="61"/>
      <c r="AJ74" s="61"/>
      <c r="AK74" s="61"/>
    </row>
    <row r="75" spans="1:37" s="81" customFormat="1" ht="30">
      <c r="A75" s="12" t="s">
        <v>57</v>
      </c>
      <c r="B75" s="12" t="s">
        <v>78</v>
      </c>
      <c r="C75" s="25" t="s">
        <v>106</v>
      </c>
      <c r="D75" s="25" t="s">
        <v>106</v>
      </c>
      <c r="E75" s="25" t="s">
        <v>106</v>
      </c>
      <c r="F75" s="25" t="s">
        <v>108</v>
      </c>
      <c r="G75" s="25" t="s">
        <v>106</v>
      </c>
      <c r="H75" s="25" t="s">
        <v>106</v>
      </c>
      <c r="I75" s="25" t="s">
        <v>106</v>
      </c>
      <c r="J75" s="25" t="s">
        <v>106</v>
      </c>
      <c r="K75" s="25" t="s">
        <v>106</v>
      </c>
      <c r="L75" s="25" t="s">
        <v>106</v>
      </c>
      <c r="M75" s="18">
        <f>N75+O75</f>
        <v>54</v>
      </c>
      <c r="N75" s="9"/>
      <c r="O75" s="14">
        <f t="shared" si="20"/>
        <v>54</v>
      </c>
      <c r="P75" s="14"/>
      <c r="Q75" s="14"/>
      <c r="R75" s="14"/>
      <c r="S75" s="14"/>
      <c r="T75" s="41"/>
      <c r="U75" s="41">
        <v>54</v>
      </c>
      <c r="V75" s="41"/>
      <c r="W75" s="41"/>
      <c r="X75" s="41"/>
      <c r="Y75" s="41"/>
      <c r="Z75" s="41"/>
      <c r="AA75" s="41"/>
      <c r="AC75" s="61"/>
      <c r="AD75" s="61"/>
      <c r="AE75" s="61"/>
      <c r="AF75" s="62"/>
      <c r="AG75" s="61"/>
      <c r="AH75" s="61"/>
      <c r="AI75" s="61"/>
      <c r="AJ75" s="61"/>
      <c r="AK75" s="61"/>
    </row>
    <row r="76" spans="1:37" s="84" customFormat="1" ht="28.5">
      <c r="A76" s="76" t="s">
        <v>58</v>
      </c>
      <c r="B76" s="76" t="s">
        <v>211</v>
      </c>
      <c r="C76" s="140" t="s">
        <v>233</v>
      </c>
      <c r="D76" s="141"/>
      <c r="E76" s="141"/>
      <c r="F76" s="141"/>
      <c r="G76" s="141"/>
      <c r="H76" s="141"/>
      <c r="I76" s="141"/>
      <c r="J76" s="141"/>
      <c r="K76" s="141"/>
      <c r="L76" s="142"/>
      <c r="M76" s="33">
        <f>SUM(N76:O76)</f>
        <v>1158</v>
      </c>
      <c r="N76" s="33">
        <f>N77+N78+N79</f>
        <v>326</v>
      </c>
      <c r="O76" s="33">
        <f t="shared" si="20"/>
        <v>832</v>
      </c>
      <c r="P76" s="33">
        <f>P77+P78+P79</f>
        <v>102</v>
      </c>
      <c r="Q76" s="33">
        <f>Q77+Q78+Q79</f>
        <v>0</v>
      </c>
      <c r="R76" s="27">
        <f>SUM(R77:R81)</f>
        <v>0</v>
      </c>
      <c r="S76" s="27">
        <f aca="true" t="shared" si="23" ref="S76:AA76">SUM(S77:S81)</f>
        <v>0</v>
      </c>
      <c r="T76" s="27">
        <f t="shared" si="23"/>
        <v>0</v>
      </c>
      <c r="U76" s="27">
        <f t="shared" si="23"/>
        <v>0</v>
      </c>
      <c r="V76" s="27">
        <f t="shared" si="23"/>
        <v>294</v>
      </c>
      <c r="W76" s="27">
        <f t="shared" si="23"/>
        <v>246</v>
      </c>
      <c r="X76" s="27">
        <f t="shared" si="23"/>
        <v>292</v>
      </c>
      <c r="Y76" s="27">
        <f>SUM(Y77:Y81)</f>
        <v>0</v>
      </c>
      <c r="Z76" s="27">
        <f>SUM(Z77:Z81)</f>
        <v>0</v>
      </c>
      <c r="AA76" s="27">
        <f t="shared" si="23"/>
        <v>0</v>
      </c>
      <c r="AC76" s="85"/>
      <c r="AD76" s="85"/>
      <c r="AE76" s="85"/>
      <c r="AF76" s="85"/>
      <c r="AG76" s="85"/>
      <c r="AH76" s="85"/>
      <c r="AI76" s="85"/>
      <c r="AJ76" s="85"/>
      <c r="AK76" s="85"/>
    </row>
    <row r="77" spans="1:37" s="81" customFormat="1" ht="29.25" customHeight="1">
      <c r="A77" s="91" t="s">
        <v>59</v>
      </c>
      <c r="B77" s="12" t="s">
        <v>212</v>
      </c>
      <c r="C77" s="25" t="s">
        <v>106</v>
      </c>
      <c r="D77" s="25" t="s">
        <v>106</v>
      </c>
      <c r="E77" s="53" t="s">
        <v>106</v>
      </c>
      <c r="F77" s="53" t="s">
        <v>106</v>
      </c>
      <c r="G77" s="25" t="s">
        <v>109</v>
      </c>
      <c r="H77" s="25" t="s">
        <v>109</v>
      </c>
      <c r="I77" s="25" t="s">
        <v>109</v>
      </c>
      <c r="J77" s="25" t="s">
        <v>106</v>
      </c>
      <c r="K77" s="25" t="s">
        <v>106</v>
      </c>
      <c r="L77" s="25" t="s">
        <v>106</v>
      </c>
      <c r="M77" s="18">
        <f>N77+O77</f>
        <v>978</v>
      </c>
      <c r="N77" s="18">
        <f>O77/2</f>
        <v>326</v>
      </c>
      <c r="O77" s="14">
        <f>S77+T77+U77+V77+W77+X77+AA77</f>
        <v>652</v>
      </c>
      <c r="P77" s="14">
        <v>102</v>
      </c>
      <c r="Q77" s="14"/>
      <c r="R77" s="14"/>
      <c r="S77" s="14"/>
      <c r="T77" s="41"/>
      <c r="U77" s="45"/>
      <c r="V77" s="41">
        <v>240</v>
      </c>
      <c r="W77" s="41">
        <v>192</v>
      </c>
      <c r="X77" s="41">
        <v>220</v>
      </c>
      <c r="Y77" s="41"/>
      <c r="Z77" s="41"/>
      <c r="AA77" s="41"/>
      <c r="AC77" s="61"/>
      <c r="AD77" s="61"/>
      <c r="AE77" s="61"/>
      <c r="AF77" s="61"/>
      <c r="AG77" s="61"/>
      <c r="AH77" s="61"/>
      <c r="AI77" s="61"/>
      <c r="AJ77" s="61"/>
      <c r="AK77" s="61"/>
    </row>
    <row r="78" spans="1:37" s="81" customFormat="1" ht="15" hidden="1">
      <c r="A78" s="91"/>
      <c r="B78" s="12"/>
      <c r="C78" s="25"/>
      <c r="D78" s="25"/>
      <c r="E78" s="25"/>
      <c r="F78" s="25"/>
      <c r="G78" s="25"/>
      <c r="H78" s="25"/>
      <c r="I78" s="52"/>
      <c r="J78" s="25" t="s">
        <v>106</v>
      </c>
      <c r="K78" s="25" t="s">
        <v>106</v>
      </c>
      <c r="L78" s="25" t="s">
        <v>106</v>
      </c>
      <c r="M78" s="18"/>
      <c r="N78" s="18"/>
      <c r="O78" s="14"/>
      <c r="P78" s="14"/>
      <c r="Q78" s="14"/>
      <c r="R78" s="14"/>
      <c r="S78" s="14"/>
      <c r="T78" s="41"/>
      <c r="U78" s="41"/>
      <c r="V78" s="41"/>
      <c r="W78" s="41"/>
      <c r="X78" s="41"/>
      <c r="Y78" s="41"/>
      <c r="Z78" s="41"/>
      <c r="AA78" s="41"/>
      <c r="AC78" s="61"/>
      <c r="AD78" s="61"/>
      <c r="AE78" s="61"/>
      <c r="AF78" s="61"/>
      <c r="AG78" s="61"/>
      <c r="AH78" s="61"/>
      <c r="AI78" s="61"/>
      <c r="AJ78" s="61"/>
      <c r="AK78" s="61"/>
    </row>
    <row r="79" spans="1:37" s="81" customFormat="1" ht="15" hidden="1">
      <c r="A79" s="91"/>
      <c r="B79" s="12"/>
      <c r="C79" s="25"/>
      <c r="D79" s="25"/>
      <c r="E79" s="25"/>
      <c r="F79" s="25"/>
      <c r="G79" s="25"/>
      <c r="H79" s="25"/>
      <c r="I79" s="53"/>
      <c r="J79" s="25" t="s">
        <v>106</v>
      </c>
      <c r="K79" s="25" t="s">
        <v>106</v>
      </c>
      <c r="L79" s="25" t="s">
        <v>106</v>
      </c>
      <c r="M79" s="18"/>
      <c r="N79" s="18"/>
      <c r="O79" s="14"/>
      <c r="P79" s="14"/>
      <c r="Q79" s="14"/>
      <c r="R79" s="14"/>
      <c r="S79" s="14"/>
      <c r="T79" s="41"/>
      <c r="U79" s="41"/>
      <c r="V79" s="41"/>
      <c r="W79" s="41"/>
      <c r="X79" s="41"/>
      <c r="Y79" s="41"/>
      <c r="Z79" s="41"/>
      <c r="AA79" s="41"/>
      <c r="AC79" s="61"/>
      <c r="AD79" s="61"/>
      <c r="AE79" s="61"/>
      <c r="AF79" s="61"/>
      <c r="AG79" s="61"/>
      <c r="AH79" s="61"/>
      <c r="AI79" s="61"/>
      <c r="AJ79" s="61"/>
      <c r="AK79" s="61"/>
    </row>
    <row r="80" spans="1:37" s="81" customFormat="1" ht="15">
      <c r="A80" s="12" t="s">
        <v>61</v>
      </c>
      <c r="B80" s="12" t="s">
        <v>3</v>
      </c>
      <c r="C80" s="53" t="s">
        <v>106</v>
      </c>
      <c r="D80" s="53" t="s">
        <v>106</v>
      </c>
      <c r="E80" s="53" t="s">
        <v>106</v>
      </c>
      <c r="F80" s="53" t="s">
        <v>106</v>
      </c>
      <c r="G80" s="53" t="s">
        <v>106</v>
      </c>
      <c r="H80" s="53" t="s">
        <v>106</v>
      </c>
      <c r="I80" s="53" t="s">
        <v>107</v>
      </c>
      <c r="J80" s="25" t="s">
        <v>106</v>
      </c>
      <c r="K80" s="25" t="s">
        <v>106</v>
      </c>
      <c r="L80" s="25" t="s">
        <v>106</v>
      </c>
      <c r="M80" s="9">
        <v>54</v>
      </c>
      <c r="N80" s="9"/>
      <c r="O80" s="14">
        <v>54</v>
      </c>
      <c r="P80" s="14"/>
      <c r="Q80" s="14"/>
      <c r="R80" s="14"/>
      <c r="S80" s="14"/>
      <c r="T80" s="41"/>
      <c r="U80" s="41"/>
      <c r="V80" s="41">
        <v>18</v>
      </c>
      <c r="W80" s="41">
        <v>18</v>
      </c>
      <c r="X80" s="41">
        <v>18</v>
      </c>
      <c r="Y80" s="41"/>
      <c r="Z80" s="41"/>
      <c r="AA80" s="41"/>
      <c r="AC80" s="61"/>
      <c r="AD80" s="61"/>
      <c r="AE80" s="61"/>
      <c r="AF80" s="61"/>
      <c r="AG80" s="61"/>
      <c r="AH80" s="61"/>
      <c r="AI80" s="61"/>
      <c r="AJ80" s="61"/>
      <c r="AK80" s="61"/>
    </row>
    <row r="81" spans="1:37" s="81" customFormat="1" ht="30">
      <c r="A81" s="12" t="s">
        <v>60</v>
      </c>
      <c r="B81" s="12" t="s">
        <v>78</v>
      </c>
      <c r="C81" s="53" t="s">
        <v>106</v>
      </c>
      <c r="D81" s="53" t="s">
        <v>106</v>
      </c>
      <c r="E81" s="53" t="s">
        <v>106</v>
      </c>
      <c r="F81" s="53" t="s">
        <v>106</v>
      </c>
      <c r="G81" s="53" t="s">
        <v>106</v>
      </c>
      <c r="H81" s="53" t="s">
        <v>106</v>
      </c>
      <c r="I81" s="25" t="s">
        <v>107</v>
      </c>
      <c r="J81" s="25" t="s">
        <v>106</v>
      </c>
      <c r="K81" s="25" t="s">
        <v>106</v>
      </c>
      <c r="L81" s="25" t="s">
        <v>106</v>
      </c>
      <c r="M81" s="9">
        <v>126</v>
      </c>
      <c r="N81" s="9"/>
      <c r="O81" s="14">
        <v>126</v>
      </c>
      <c r="P81" s="14"/>
      <c r="Q81" s="14"/>
      <c r="R81" s="14"/>
      <c r="S81" s="14"/>
      <c r="T81" s="41"/>
      <c r="U81" s="41"/>
      <c r="V81" s="41">
        <v>36</v>
      </c>
      <c r="W81" s="41">
        <v>36</v>
      </c>
      <c r="X81" s="41">
        <v>54</v>
      </c>
      <c r="Y81" s="41"/>
      <c r="Z81" s="41"/>
      <c r="AA81" s="41"/>
      <c r="AC81" s="61"/>
      <c r="AD81" s="61"/>
      <c r="AE81" s="61"/>
      <c r="AF81" s="61"/>
      <c r="AG81" s="61"/>
      <c r="AH81" s="61"/>
      <c r="AI81" s="61"/>
      <c r="AJ81" s="61"/>
      <c r="AK81" s="61"/>
    </row>
    <row r="82" spans="1:37" s="84" customFormat="1" ht="28.5">
      <c r="A82" s="76" t="s">
        <v>62</v>
      </c>
      <c r="B82" s="76" t="s">
        <v>216</v>
      </c>
      <c r="C82" s="140" t="s">
        <v>232</v>
      </c>
      <c r="D82" s="141"/>
      <c r="E82" s="141"/>
      <c r="F82" s="141"/>
      <c r="G82" s="141"/>
      <c r="H82" s="141"/>
      <c r="I82" s="141"/>
      <c r="J82" s="141"/>
      <c r="K82" s="141"/>
      <c r="L82" s="142"/>
      <c r="M82" s="27">
        <f>SUM(N82:O82)</f>
        <v>594</v>
      </c>
      <c r="N82" s="27">
        <v>132</v>
      </c>
      <c r="O82" s="27">
        <f>SUM(R82:AA82)</f>
        <v>462</v>
      </c>
      <c r="P82" s="27">
        <v>78</v>
      </c>
      <c r="Q82" s="27">
        <f>SUM(Q83:Q86)</f>
        <v>0</v>
      </c>
      <c r="R82" s="27">
        <f>SUM(R83:R86)</f>
        <v>0</v>
      </c>
      <c r="S82" s="27">
        <f aca="true" t="shared" si="24" ref="S82:AA82">SUM(S83:S86)</f>
        <v>0</v>
      </c>
      <c r="T82" s="27">
        <f t="shared" si="24"/>
        <v>0</v>
      </c>
      <c r="U82" s="27">
        <f t="shared" si="24"/>
        <v>0</v>
      </c>
      <c r="V82" s="27">
        <f t="shared" si="24"/>
        <v>0</v>
      </c>
      <c r="W82" s="27">
        <f t="shared" si="24"/>
        <v>204</v>
      </c>
      <c r="X82" s="27">
        <f t="shared" si="24"/>
        <v>88</v>
      </c>
      <c r="Y82" s="27">
        <f>SUM(Y83:Y86)</f>
        <v>170</v>
      </c>
      <c r="Z82" s="27">
        <f>SUM(Z83:Z86)</f>
        <v>0</v>
      </c>
      <c r="AA82" s="27">
        <f t="shared" si="24"/>
        <v>0</v>
      </c>
      <c r="AC82" s="85"/>
      <c r="AD82" s="85"/>
      <c r="AE82" s="85"/>
      <c r="AF82" s="85"/>
      <c r="AG82" s="85"/>
      <c r="AH82" s="85"/>
      <c r="AI82" s="85"/>
      <c r="AJ82" s="85"/>
      <c r="AK82" s="85"/>
    </row>
    <row r="83" spans="1:37" s="81" customFormat="1" ht="28.5" customHeight="1">
      <c r="A83" s="91" t="s">
        <v>63</v>
      </c>
      <c r="B83" s="12" t="s">
        <v>213</v>
      </c>
      <c r="C83" s="25" t="s">
        <v>106</v>
      </c>
      <c r="D83" s="25" t="s">
        <v>106</v>
      </c>
      <c r="E83" s="25" t="s">
        <v>106</v>
      </c>
      <c r="F83" s="25" t="s">
        <v>106</v>
      </c>
      <c r="G83" s="25" t="s">
        <v>106</v>
      </c>
      <c r="H83" s="25" t="s">
        <v>106</v>
      </c>
      <c r="I83" s="25" t="s">
        <v>107</v>
      </c>
      <c r="J83" s="25" t="s">
        <v>109</v>
      </c>
      <c r="K83" s="25" t="s">
        <v>106</v>
      </c>
      <c r="L83" s="25" t="s">
        <v>106</v>
      </c>
      <c r="M83" s="18">
        <f>N83+O83</f>
        <v>252</v>
      </c>
      <c r="N83" s="18">
        <f>O83/2</f>
        <v>84</v>
      </c>
      <c r="O83" s="14">
        <f>SUM(R83+S83+T83+U83+V83+W83+X83+Y83+Z83+AA83)</f>
        <v>168</v>
      </c>
      <c r="P83" s="14">
        <v>44</v>
      </c>
      <c r="Q83" s="14"/>
      <c r="R83" s="14"/>
      <c r="S83" s="14"/>
      <c r="T83" s="41"/>
      <c r="U83" s="41"/>
      <c r="V83" s="41"/>
      <c r="W83" s="41"/>
      <c r="X83" s="41">
        <v>52</v>
      </c>
      <c r="Y83" s="41">
        <v>116</v>
      </c>
      <c r="Z83" s="41"/>
      <c r="AA83" s="41"/>
      <c r="AC83" s="61"/>
      <c r="AD83" s="61"/>
      <c r="AE83" s="61"/>
      <c r="AF83" s="61"/>
      <c r="AG83" s="61"/>
      <c r="AH83" s="61"/>
      <c r="AI83" s="61"/>
      <c r="AJ83" s="61"/>
      <c r="AK83" s="61"/>
    </row>
    <row r="84" spans="1:37" s="81" customFormat="1" ht="28.5" customHeight="1">
      <c r="A84" s="91" t="s">
        <v>214</v>
      </c>
      <c r="B84" s="12" t="s">
        <v>215</v>
      </c>
      <c r="C84" s="25" t="s">
        <v>106</v>
      </c>
      <c r="D84" s="25" t="s">
        <v>106</v>
      </c>
      <c r="E84" s="25" t="s">
        <v>106</v>
      </c>
      <c r="F84" s="25" t="s">
        <v>106</v>
      </c>
      <c r="G84" s="25" t="s">
        <v>106</v>
      </c>
      <c r="H84" s="25" t="s">
        <v>109</v>
      </c>
      <c r="I84" s="25" t="s">
        <v>106</v>
      </c>
      <c r="J84" s="25" t="s">
        <v>106</v>
      </c>
      <c r="K84" s="25" t="s">
        <v>106</v>
      </c>
      <c r="L84" s="25" t="s">
        <v>106</v>
      </c>
      <c r="M84" s="18">
        <f>N84+O84</f>
        <v>144</v>
      </c>
      <c r="N84" s="18">
        <f>O84/2</f>
        <v>48</v>
      </c>
      <c r="O84" s="14">
        <f>SUM(R84+S84+T84+U84+V84+W84+X84+Y84+Z84+AA84)</f>
        <v>96</v>
      </c>
      <c r="P84" s="14">
        <v>34</v>
      </c>
      <c r="Q84" s="14"/>
      <c r="R84" s="14"/>
      <c r="S84" s="14"/>
      <c r="T84" s="41"/>
      <c r="U84" s="41"/>
      <c r="V84" s="41"/>
      <c r="W84" s="41">
        <v>96</v>
      </c>
      <c r="X84" s="41"/>
      <c r="Y84" s="41"/>
      <c r="Z84" s="41"/>
      <c r="AA84" s="41"/>
      <c r="AC84" s="94"/>
      <c r="AD84" s="94"/>
      <c r="AE84" s="94"/>
      <c r="AF84" s="94"/>
      <c r="AG84" s="94"/>
      <c r="AH84" s="94"/>
      <c r="AI84" s="94"/>
      <c r="AJ84" s="94"/>
      <c r="AK84" s="94"/>
    </row>
    <row r="85" spans="1:37" s="81" customFormat="1" ht="15">
      <c r="A85" s="12" t="s">
        <v>64</v>
      </c>
      <c r="B85" s="12" t="s">
        <v>3</v>
      </c>
      <c r="C85" s="25" t="s">
        <v>106</v>
      </c>
      <c r="D85" s="25" t="s">
        <v>106</v>
      </c>
      <c r="E85" s="25" t="s">
        <v>106</v>
      </c>
      <c r="F85" s="25" t="s">
        <v>106</v>
      </c>
      <c r="G85" s="25" t="s">
        <v>106</v>
      </c>
      <c r="H85" s="25" t="s">
        <v>107</v>
      </c>
      <c r="I85" s="25" t="s">
        <v>106</v>
      </c>
      <c r="J85" s="25" t="s">
        <v>107</v>
      </c>
      <c r="K85" s="25" t="s">
        <v>106</v>
      </c>
      <c r="L85" s="25" t="s">
        <v>106</v>
      </c>
      <c r="M85" s="18">
        <f>N85+O85</f>
        <v>72</v>
      </c>
      <c r="N85" s="18"/>
      <c r="O85" s="14">
        <f>SUM(R85+S85+T85+U85+V85+W85+X85+Y85+Z85+AA85)</f>
        <v>72</v>
      </c>
      <c r="P85" s="14"/>
      <c r="Q85" s="14"/>
      <c r="R85" s="14"/>
      <c r="S85" s="14"/>
      <c r="T85" s="41"/>
      <c r="U85" s="41"/>
      <c r="V85" s="41"/>
      <c r="W85" s="41">
        <v>36</v>
      </c>
      <c r="X85" s="41">
        <v>18</v>
      </c>
      <c r="Y85" s="41">
        <v>18</v>
      </c>
      <c r="Z85" s="41"/>
      <c r="AA85" s="41"/>
      <c r="AC85" s="61"/>
      <c r="AD85" s="61"/>
      <c r="AE85" s="61"/>
      <c r="AF85" s="61"/>
      <c r="AG85" s="61"/>
      <c r="AH85" s="61"/>
      <c r="AI85" s="61"/>
      <c r="AJ85" s="61"/>
      <c r="AK85" s="61"/>
    </row>
    <row r="86" spans="1:37" s="81" customFormat="1" ht="30">
      <c r="A86" s="12" t="s">
        <v>65</v>
      </c>
      <c r="B86" s="12" t="s">
        <v>78</v>
      </c>
      <c r="C86" s="25" t="s">
        <v>106</v>
      </c>
      <c r="D86" s="25" t="s">
        <v>106</v>
      </c>
      <c r="E86" s="25" t="s">
        <v>106</v>
      </c>
      <c r="F86" s="25" t="s">
        <v>106</v>
      </c>
      <c r="G86" s="25" t="s">
        <v>106</v>
      </c>
      <c r="H86" s="25" t="s">
        <v>107</v>
      </c>
      <c r="I86" s="25" t="s">
        <v>106</v>
      </c>
      <c r="J86" s="25" t="s">
        <v>107</v>
      </c>
      <c r="K86" s="25" t="s">
        <v>106</v>
      </c>
      <c r="L86" s="25" t="s">
        <v>106</v>
      </c>
      <c r="M86" s="18">
        <f>N86+O86</f>
        <v>126</v>
      </c>
      <c r="N86" s="18"/>
      <c r="O86" s="14">
        <f>SUM(R86+S86+T86+U86+V86+W86+X86+Y86+Z86+AA86)</f>
        <v>126</v>
      </c>
      <c r="P86" s="14"/>
      <c r="Q86" s="14"/>
      <c r="R86" s="14"/>
      <c r="S86" s="14"/>
      <c r="T86" s="41"/>
      <c r="U86" s="41"/>
      <c r="V86" s="41"/>
      <c r="W86" s="41">
        <v>72</v>
      </c>
      <c r="X86" s="41">
        <v>18</v>
      </c>
      <c r="Y86" s="41">
        <v>36</v>
      </c>
      <c r="Z86" s="41"/>
      <c r="AA86" s="41"/>
      <c r="AC86" s="61"/>
      <c r="AD86" s="61"/>
      <c r="AE86" s="61"/>
      <c r="AF86" s="61"/>
      <c r="AG86" s="61"/>
      <c r="AH86" s="61"/>
      <c r="AI86" s="61"/>
      <c r="AJ86" s="61"/>
      <c r="AK86" s="61"/>
    </row>
    <row r="87" spans="1:37" s="84" customFormat="1" ht="28.5" customHeight="1">
      <c r="A87" s="76" t="s">
        <v>66</v>
      </c>
      <c r="B87" s="76" t="s">
        <v>217</v>
      </c>
      <c r="C87" s="140" t="s">
        <v>218</v>
      </c>
      <c r="D87" s="141"/>
      <c r="E87" s="141"/>
      <c r="F87" s="141"/>
      <c r="G87" s="141"/>
      <c r="H87" s="141"/>
      <c r="I87" s="141"/>
      <c r="J87" s="141"/>
      <c r="K87" s="141"/>
      <c r="L87" s="142"/>
      <c r="M87" s="33">
        <f>SUM(N87:O87)</f>
        <v>288</v>
      </c>
      <c r="N87" s="33">
        <f>N88+N89</f>
        <v>72</v>
      </c>
      <c r="O87" s="33">
        <f>SUM(R87:AA87)</f>
        <v>216</v>
      </c>
      <c r="P87" s="33">
        <f>P88+P89</f>
        <v>74</v>
      </c>
      <c r="Q87" s="27"/>
      <c r="R87" s="27">
        <f>SUM(R88:R91)</f>
        <v>0</v>
      </c>
      <c r="S87" s="27">
        <f aca="true" t="shared" si="25" ref="S87:AA87">SUM(S88:S91)</f>
        <v>0</v>
      </c>
      <c r="T87" s="27">
        <f t="shared" si="25"/>
        <v>0</v>
      </c>
      <c r="U87" s="27">
        <f t="shared" si="25"/>
        <v>216</v>
      </c>
      <c r="V87" s="27">
        <f t="shared" si="25"/>
        <v>0</v>
      </c>
      <c r="W87" s="27">
        <f t="shared" si="25"/>
        <v>0</v>
      </c>
      <c r="X87" s="27">
        <f t="shared" si="25"/>
        <v>0</v>
      </c>
      <c r="Y87" s="27">
        <f>SUM(Y88:Y91)</f>
        <v>0</v>
      </c>
      <c r="Z87" s="27">
        <f>SUM(Z88:Z91)</f>
        <v>0</v>
      </c>
      <c r="AA87" s="27">
        <f t="shared" si="25"/>
        <v>0</v>
      </c>
      <c r="AC87" s="85"/>
      <c r="AD87" s="85"/>
      <c r="AE87" s="85"/>
      <c r="AF87" s="85"/>
      <c r="AG87" s="85"/>
      <c r="AH87" s="85"/>
      <c r="AI87" s="85"/>
      <c r="AJ87" s="85"/>
      <c r="AK87" s="85"/>
    </row>
    <row r="88" spans="1:37" s="81" customFormat="1" ht="30">
      <c r="A88" s="91" t="s">
        <v>67</v>
      </c>
      <c r="B88" s="12" t="s">
        <v>239</v>
      </c>
      <c r="C88" s="25" t="s">
        <v>106</v>
      </c>
      <c r="D88" s="25" t="s">
        <v>106</v>
      </c>
      <c r="E88" s="25" t="s">
        <v>106</v>
      </c>
      <c r="F88" s="25" t="s">
        <v>109</v>
      </c>
      <c r="G88" s="25" t="s">
        <v>106</v>
      </c>
      <c r="H88" s="25" t="s">
        <v>106</v>
      </c>
      <c r="I88" s="25" t="s">
        <v>106</v>
      </c>
      <c r="J88" s="25" t="s">
        <v>106</v>
      </c>
      <c r="K88" s="25" t="s">
        <v>106</v>
      </c>
      <c r="L88" s="25" t="s">
        <v>106</v>
      </c>
      <c r="M88" s="18">
        <f>N88+O88</f>
        <v>216</v>
      </c>
      <c r="N88" s="18">
        <f>O88/2</f>
        <v>72</v>
      </c>
      <c r="O88" s="14">
        <f>T88+U88+V88+W88+X88+AA88</f>
        <v>144</v>
      </c>
      <c r="P88" s="14">
        <v>74</v>
      </c>
      <c r="Q88" s="14"/>
      <c r="R88" s="14"/>
      <c r="S88" s="14"/>
      <c r="T88" s="41"/>
      <c r="U88" s="41">
        <v>144</v>
      </c>
      <c r="V88" s="41"/>
      <c r="W88" s="41"/>
      <c r="X88" s="41"/>
      <c r="Y88" s="41"/>
      <c r="Z88" s="41"/>
      <c r="AA88" s="41"/>
      <c r="AC88" s="61"/>
      <c r="AD88" s="61"/>
      <c r="AE88" s="61"/>
      <c r="AF88" s="61"/>
      <c r="AG88" s="61"/>
      <c r="AH88" s="61"/>
      <c r="AI88" s="61"/>
      <c r="AJ88" s="61"/>
      <c r="AK88" s="61"/>
    </row>
    <row r="89" spans="1:37" s="81" customFormat="1" ht="30.75" customHeight="1" hidden="1">
      <c r="A89" s="91"/>
      <c r="B89" s="12"/>
      <c r="C89" s="25"/>
      <c r="D89" s="25"/>
      <c r="E89" s="25"/>
      <c r="F89" s="25"/>
      <c r="G89" s="25"/>
      <c r="H89" s="25"/>
      <c r="I89" s="25" t="s">
        <v>106</v>
      </c>
      <c r="J89" s="25" t="s">
        <v>106</v>
      </c>
      <c r="K89" s="25" t="s">
        <v>106</v>
      </c>
      <c r="L89" s="25" t="s">
        <v>106</v>
      </c>
      <c r="M89" s="18">
        <f>N89+O89</f>
        <v>0</v>
      </c>
      <c r="N89" s="18">
        <f>O89/2</f>
        <v>0</v>
      </c>
      <c r="O89" s="14">
        <f>T89+U89+V89+W89+X89+AA89</f>
        <v>0</v>
      </c>
      <c r="P89" s="14"/>
      <c r="Q89" s="14"/>
      <c r="R89" s="14"/>
      <c r="S89" s="14"/>
      <c r="T89" s="41"/>
      <c r="U89" s="41"/>
      <c r="V89" s="41"/>
      <c r="W89" s="41"/>
      <c r="X89" s="41"/>
      <c r="Y89" s="41"/>
      <c r="Z89" s="41"/>
      <c r="AA89" s="41"/>
      <c r="AC89" s="61"/>
      <c r="AD89" s="61"/>
      <c r="AE89" s="61"/>
      <c r="AF89" s="61"/>
      <c r="AG89" s="61"/>
      <c r="AH89" s="61"/>
      <c r="AI89" s="61"/>
      <c r="AJ89" s="61"/>
      <c r="AK89" s="61"/>
    </row>
    <row r="90" spans="1:37" s="81" customFormat="1" ht="15.75" customHeight="1">
      <c r="A90" s="12" t="s">
        <v>68</v>
      </c>
      <c r="B90" s="12" t="s">
        <v>3</v>
      </c>
      <c r="C90" s="25" t="s">
        <v>106</v>
      </c>
      <c r="D90" s="25" t="s">
        <v>106</v>
      </c>
      <c r="E90" s="25" t="s">
        <v>106</v>
      </c>
      <c r="F90" s="155" t="s">
        <v>108</v>
      </c>
      <c r="G90" s="25" t="s">
        <v>106</v>
      </c>
      <c r="H90" s="25" t="s">
        <v>106</v>
      </c>
      <c r="I90" s="25" t="s">
        <v>106</v>
      </c>
      <c r="J90" s="25" t="s">
        <v>106</v>
      </c>
      <c r="K90" s="25" t="s">
        <v>106</v>
      </c>
      <c r="L90" s="25" t="s">
        <v>106</v>
      </c>
      <c r="M90" s="18">
        <f>N90+O90</f>
        <v>18</v>
      </c>
      <c r="N90" s="18"/>
      <c r="O90" s="14">
        <f>T90+U90+V90+W90+X90+AA90</f>
        <v>18</v>
      </c>
      <c r="P90" s="14"/>
      <c r="Q90" s="14"/>
      <c r="R90" s="14"/>
      <c r="S90" s="14"/>
      <c r="T90" s="41"/>
      <c r="U90" s="41">
        <v>18</v>
      </c>
      <c r="V90" s="41"/>
      <c r="W90" s="41"/>
      <c r="X90" s="41"/>
      <c r="Y90" s="41"/>
      <c r="Z90" s="41"/>
      <c r="AA90" s="41"/>
      <c r="AC90" s="61"/>
      <c r="AD90" s="61"/>
      <c r="AE90" s="61"/>
      <c r="AF90" s="61"/>
      <c r="AG90" s="61"/>
      <c r="AH90" s="61"/>
      <c r="AI90" s="61"/>
      <c r="AJ90" s="61"/>
      <c r="AK90" s="61"/>
    </row>
    <row r="91" spans="1:37" s="81" customFormat="1" ht="30">
      <c r="A91" s="12" t="s">
        <v>69</v>
      </c>
      <c r="B91" s="12" t="s">
        <v>78</v>
      </c>
      <c r="C91" s="25" t="s">
        <v>106</v>
      </c>
      <c r="D91" s="25" t="s">
        <v>106</v>
      </c>
      <c r="E91" s="25" t="s">
        <v>106</v>
      </c>
      <c r="F91" s="156"/>
      <c r="G91" s="25" t="s">
        <v>106</v>
      </c>
      <c r="H91" s="25" t="s">
        <v>106</v>
      </c>
      <c r="I91" s="25" t="s">
        <v>106</v>
      </c>
      <c r="J91" s="25" t="s">
        <v>106</v>
      </c>
      <c r="K91" s="25" t="s">
        <v>106</v>
      </c>
      <c r="L91" s="25" t="s">
        <v>106</v>
      </c>
      <c r="M91" s="18">
        <f>N91+O91</f>
        <v>54</v>
      </c>
      <c r="N91" s="18"/>
      <c r="O91" s="14">
        <f>T91+U91+V91+W91+X91+AA91</f>
        <v>54</v>
      </c>
      <c r="P91" s="14"/>
      <c r="Q91" s="14"/>
      <c r="R91" s="14"/>
      <c r="S91" s="14"/>
      <c r="T91" s="41"/>
      <c r="U91" s="41">
        <v>54</v>
      </c>
      <c r="V91" s="41"/>
      <c r="W91" s="41"/>
      <c r="X91" s="41"/>
      <c r="Y91" s="41"/>
      <c r="Z91" s="41"/>
      <c r="AA91" s="41"/>
      <c r="AC91" s="61"/>
      <c r="AD91" s="61"/>
      <c r="AE91" s="61"/>
      <c r="AF91" s="61"/>
      <c r="AG91" s="61"/>
      <c r="AH91" s="61"/>
      <c r="AI91" s="61"/>
      <c r="AJ91" s="61"/>
      <c r="AK91" s="61"/>
    </row>
    <row r="92" spans="1:37" s="84" customFormat="1" ht="75.75" customHeight="1">
      <c r="A92" s="76" t="s">
        <v>70</v>
      </c>
      <c r="B92" s="76" t="s">
        <v>219</v>
      </c>
      <c r="C92" s="140" t="s">
        <v>137</v>
      </c>
      <c r="D92" s="141"/>
      <c r="E92" s="141"/>
      <c r="F92" s="141"/>
      <c r="G92" s="141"/>
      <c r="H92" s="141"/>
      <c r="I92" s="141"/>
      <c r="J92" s="141"/>
      <c r="K92" s="141"/>
      <c r="L92" s="142"/>
      <c r="M92" s="27">
        <f>SUM(M93+M94+M95)</f>
        <v>414</v>
      </c>
      <c r="N92" s="27">
        <f>SUM(N93)</f>
        <v>114</v>
      </c>
      <c r="O92" s="27">
        <f>SUM(O93+O94+O95)</f>
        <v>300</v>
      </c>
      <c r="P92" s="27">
        <f>SUM(P93)</f>
        <v>116</v>
      </c>
      <c r="Q92" s="27">
        <f>SUM(Q93)</f>
        <v>20</v>
      </c>
      <c r="R92" s="27">
        <f>SUM(R93:R95)</f>
        <v>0</v>
      </c>
      <c r="S92" s="27">
        <f aca="true" t="shared" si="26" ref="S92:AA92">SUM(S93:S95)</f>
        <v>0</v>
      </c>
      <c r="T92" s="27">
        <f t="shared" si="26"/>
        <v>0</v>
      </c>
      <c r="U92" s="27">
        <f t="shared" si="26"/>
        <v>0</v>
      </c>
      <c r="V92" s="27">
        <f t="shared" si="26"/>
        <v>0</v>
      </c>
      <c r="W92" s="27">
        <f t="shared" si="26"/>
        <v>0</v>
      </c>
      <c r="X92" s="27">
        <f t="shared" si="26"/>
        <v>0</v>
      </c>
      <c r="Y92" s="27">
        <f>SUM(Y93:Y95)</f>
        <v>0</v>
      </c>
      <c r="Z92" s="27">
        <f>SUM(Z93:Z95)</f>
        <v>96</v>
      </c>
      <c r="AA92" s="27">
        <f t="shared" si="26"/>
        <v>204</v>
      </c>
      <c r="AC92" s="85"/>
      <c r="AD92" s="85"/>
      <c r="AE92" s="85"/>
      <c r="AF92" s="85"/>
      <c r="AG92" s="85"/>
      <c r="AH92" s="85"/>
      <c r="AI92" s="85"/>
      <c r="AJ92" s="85"/>
      <c r="AK92" s="85"/>
    </row>
    <row r="93" spans="1:37" s="81" customFormat="1" ht="45" customHeight="1">
      <c r="A93" s="12" t="s">
        <v>133</v>
      </c>
      <c r="B93" s="12" t="s">
        <v>220</v>
      </c>
      <c r="C93" s="25" t="s">
        <v>106</v>
      </c>
      <c r="D93" s="25" t="s">
        <v>106</v>
      </c>
      <c r="E93" s="25" t="s">
        <v>106</v>
      </c>
      <c r="F93" s="25" t="s">
        <v>106</v>
      </c>
      <c r="G93" s="25" t="s">
        <v>106</v>
      </c>
      <c r="H93" s="25" t="s">
        <v>106</v>
      </c>
      <c r="I93" s="25" t="s">
        <v>106</v>
      </c>
      <c r="J93" s="25" t="s">
        <v>106</v>
      </c>
      <c r="K93" s="25" t="s">
        <v>106</v>
      </c>
      <c r="L93" s="25" t="s">
        <v>109</v>
      </c>
      <c r="M93" s="9">
        <f aca="true" t="shared" si="27" ref="M93:M103">SUM(N93:O93)</f>
        <v>342</v>
      </c>
      <c r="N93" s="9">
        <f>O93/2</f>
        <v>114</v>
      </c>
      <c r="O93" s="9">
        <f aca="true" t="shared" si="28" ref="O93:O103">SUM(R93:AA93)</f>
        <v>228</v>
      </c>
      <c r="P93" s="9">
        <v>116</v>
      </c>
      <c r="Q93" s="9">
        <v>20</v>
      </c>
      <c r="R93" s="9"/>
      <c r="S93" s="9"/>
      <c r="T93" s="9"/>
      <c r="U93" s="9"/>
      <c r="V93" s="9"/>
      <c r="W93" s="9"/>
      <c r="X93" s="41"/>
      <c r="Y93" s="41"/>
      <c r="Z93" s="41">
        <v>96</v>
      </c>
      <c r="AA93" s="41">
        <v>132</v>
      </c>
      <c r="AC93" s="61"/>
      <c r="AD93" s="61"/>
      <c r="AE93" s="61"/>
      <c r="AF93" s="61"/>
      <c r="AG93" s="61"/>
      <c r="AH93" s="61"/>
      <c r="AI93" s="61"/>
      <c r="AJ93" s="61"/>
      <c r="AK93" s="61"/>
    </row>
    <row r="94" spans="1:37" s="81" customFormat="1" ht="15">
      <c r="A94" s="12" t="s">
        <v>72</v>
      </c>
      <c r="B94" s="12" t="s">
        <v>3</v>
      </c>
      <c r="C94" s="25" t="s">
        <v>106</v>
      </c>
      <c r="D94" s="25" t="s">
        <v>106</v>
      </c>
      <c r="E94" s="25" t="s">
        <v>106</v>
      </c>
      <c r="F94" s="25" t="s">
        <v>106</v>
      </c>
      <c r="G94" s="25" t="s">
        <v>106</v>
      </c>
      <c r="H94" s="25" t="s">
        <v>106</v>
      </c>
      <c r="I94" s="25" t="s">
        <v>106</v>
      </c>
      <c r="J94" s="25" t="s">
        <v>106</v>
      </c>
      <c r="K94" s="25" t="s">
        <v>106</v>
      </c>
      <c r="L94" s="25" t="s">
        <v>107</v>
      </c>
      <c r="M94" s="9">
        <f t="shared" si="27"/>
        <v>36</v>
      </c>
      <c r="N94" s="9"/>
      <c r="O94" s="9">
        <f t="shared" si="28"/>
        <v>36</v>
      </c>
      <c r="P94" s="14"/>
      <c r="Q94" s="14"/>
      <c r="R94" s="14"/>
      <c r="S94" s="14"/>
      <c r="T94" s="41"/>
      <c r="U94" s="41"/>
      <c r="V94" s="41"/>
      <c r="W94" s="41"/>
      <c r="X94" s="41"/>
      <c r="Y94" s="41"/>
      <c r="Z94" s="41"/>
      <c r="AA94" s="41">
        <v>36</v>
      </c>
      <c r="AC94" s="61"/>
      <c r="AD94" s="61"/>
      <c r="AE94" s="61"/>
      <c r="AF94" s="61"/>
      <c r="AG94" s="61"/>
      <c r="AH94" s="61"/>
      <c r="AI94" s="61"/>
      <c r="AJ94" s="61"/>
      <c r="AK94" s="61"/>
    </row>
    <row r="95" spans="1:37" s="81" customFormat="1" ht="30">
      <c r="A95" s="12" t="s">
        <v>71</v>
      </c>
      <c r="B95" s="12" t="s">
        <v>78</v>
      </c>
      <c r="C95" s="25" t="s">
        <v>106</v>
      </c>
      <c r="D95" s="25" t="s">
        <v>106</v>
      </c>
      <c r="E95" s="25" t="s">
        <v>106</v>
      </c>
      <c r="F95" s="25" t="s">
        <v>106</v>
      </c>
      <c r="G95" s="25" t="s">
        <v>106</v>
      </c>
      <c r="H95" s="25" t="s">
        <v>106</v>
      </c>
      <c r="I95" s="25" t="s">
        <v>106</v>
      </c>
      <c r="J95" s="25" t="s">
        <v>106</v>
      </c>
      <c r="K95" s="25" t="s">
        <v>106</v>
      </c>
      <c r="L95" s="25" t="s">
        <v>107</v>
      </c>
      <c r="M95" s="9">
        <f t="shared" si="27"/>
        <v>36</v>
      </c>
      <c r="N95" s="9"/>
      <c r="O95" s="9">
        <f t="shared" si="28"/>
        <v>36</v>
      </c>
      <c r="P95" s="14"/>
      <c r="Q95" s="14"/>
      <c r="R95" s="14"/>
      <c r="S95" s="14"/>
      <c r="T95" s="41"/>
      <c r="U95" s="41"/>
      <c r="V95" s="41"/>
      <c r="W95" s="41"/>
      <c r="X95" s="41"/>
      <c r="Y95" s="41"/>
      <c r="Z95" s="41"/>
      <c r="AA95" s="41">
        <v>36</v>
      </c>
      <c r="AC95" s="61"/>
      <c r="AD95" s="61"/>
      <c r="AE95" s="61"/>
      <c r="AF95" s="61"/>
      <c r="AG95" s="61"/>
      <c r="AH95" s="61"/>
      <c r="AI95" s="61"/>
      <c r="AJ95" s="61"/>
      <c r="AK95" s="61"/>
    </row>
    <row r="96" spans="1:37" s="81" customFormat="1" ht="57">
      <c r="A96" s="76" t="s">
        <v>154</v>
      </c>
      <c r="B96" s="76" t="s">
        <v>221</v>
      </c>
      <c r="C96" s="140" t="s">
        <v>224</v>
      </c>
      <c r="D96" s="141"/>
      <c r="E96" s="141"/>
      <c r="F96" s="141"/>
      <c r="G96" s="141"/>
      <c r="H96" s="141"/>
      <c r="I96" s="141"/>
      <c r="J96" s="141"/>
      <c r="K96" s="141"/>
      <c r="L96" s="142"/>
      <c r="M96" s="27">
        <f t="shared" si="27"/>
        <v>528</v>
      </c>
      <c r="N96" s="27">
        <f>SUM(N97:N99)</f>
        <v>134</v>
      </c>
      <c r="O96" s="27">
        <f t="shared" si="28"/>
        <v>394</v>
      </c>
      <c r="P96" s="27">
        <f>SUM(P97:P99)</f>
        <v>90</v>
      </c>
      <c r="Q96" s="27">
        <f>SUM(Q97:Q99)</f>
        <v>20</v>
      </c>
      <c r="R96" s="27">
        <f>SUM(R97:R99)</f>
        <v>0</v>
      </c>
      <c r="S96" s="27">
        <f aca="true" t="shared" si="29" ref="S96:AA96">SUM(S97:S99)</f>
        <v>0</v>
      </c>
      <c r="T96" s="27">
        <f t="shared" si="29"/>
        <v>0</v>
      </c>
      <c r="U96" s="27">
        <f t="shared" si="29"/>
        <v>0</v>
      </c>
      <c r="V96" s="27">
        <f t="shared" si="29"/>
        <v>0</v>
      </c>
      <c r="W96" s="27">
        <f t="shared" si="29"/>
        <v>0</v>
      </c>
      <c r="X96" s="27">
        <f t="shared" si="29"/>
        <v>52</v>
      </c>
      <c r="Y96" s="27">
        <f>SUM(Y97:Y99)</f>
        <v>342</v>
      </c>
      <c r="Z96" s="27">
        <f>SUM(Z97:Z99)</f>
        <v>0</v>
      </c>
      <c r="AA96" s="27">
        <f t="shared" si="29"/>
        <v>0</v>
      </c>
      <c r="AC96" s="61"/>
      <c r="AD96" s="61"/>
      <c r="AE96" s="61"/>
      <c r="AF96" s="61"/>
      <c r="AG96" s="61"/>
      <c r="AH96" s="61"/>
      <c r="AI96" s="61"/>
      <c r="AJ96" s="61"/>
      <c r="AK96" s="61"/>
    </row>
    <row r="97" spans="1:37" s="81" customFormat="1" ht="30">
      <c r="A97" s="12" t="s">
        <v>155</v>
      </c>
      <c r="B97" s="12" t="s">
        <v>222</v>
      </c>
      <c r="C97" s="25" t="s">
        <v>106</v>
      </c>
      <c r="D97" s="25" t="s">
        <v>106</v>
      </c>
      <c r="E97" s="25" t="s">
        <v>106</v>
      </c>
      <c r="F97" s="25" t="s">
        <v>106</v>
      </c>
      <c r="G97" s="25" t="s">
        <v>106</v>
      </c>
      <c r="H97" s="25" t="s">
        <v>106</v>
      </c>
      <c r="I97" s="25" t="s">
        <v>106</v>
      </c>
      <c r="J97" s="25" t="s">
        <v>107</v>
      </c>
      <c r="K97" s="25" t="s">
        <v>106</v>
      </c>
      <c r="L97" s="25" t="s">
        <v>106</v>
      </c>
      <c r="M97" s="9">
        <f t="shared" si="27"/>
        <v>402</v>
      </c>
      <c r="N97" s="9">
        <f>O97/2</f>
        <v>134</v>
      </c>
      <c r="O97" s="9">
        <f t="shared" si="28"/>
        <v>268</v>
      </c>
      <c r="P97" s="9">
        <v>90</v>
      </c>
      <c r="Q97" s="9">
        <v>20</v>
      </c>
      <c r="R97" s="9"/>
      <c r="S97" s="9"/>
      <c r="T97" s="9"/>
      <c r="U97" s="9"/>
      <c r="V97" s="9"/>
      <c r="W97" s="9"/>
      <c r="X97" s="41">
        <v>52</v>
      </c>
      <c r="Y97" s="41">
        <v>216</v>
      </c>
      <c r="Z97" s="41"/>
      <c r="AA97" s="41"/>
      <c r="AC97" s="61"/>
      <c r="AD97" s="61"/>
      <c r="AE97" s="61"/>
      <c r="AF97" s="61"/>
      <c r="AG97" s="61"/>
      <c r="AH97" s="61"/>
      <c r="AI97" s="61"/>
      <c r="AJ97" s="61"/>
      <c r="AK97" s="61"/>
    </row>
    <row r="98" spans="1:37" s="81" customFormat="1" ht="15">
      <c r="A98" s="12" t="s">
        <v>156</v>
      </c>
      <c r="B98" s="12" t="s">
        <v>3</v>
      </c>
      <c r="C98" s="25" t="s">
        <v>106</v>
      </c>
      <c r="D98" s="25" t="s">
        <v>106</v>
      </c>
      <c r="E98" s="25" t="s">
        <v>106</v>
      </c>
      <c r="F98" s="25" t="s">
        <v>106</v>
      </c>
      <c r="G98" s="25" t="s">
        <v>106</v>
      </c>
      <c r="H98" s="25" t="s">
        <v>106</v>
      </c>
      <c r="I98" s="25" t="s">
        <v>106</v>
      </c>
      <c r="J98" s="25" t="s">
        <v>107</v>
      </c>
      <c r="K98" s="25" t="s">
        <v>106</v>
      </c>
      <c r="L98" s="25" t="s">
        <v>106</v>
      </c>
      <c r="M98" s="9">
        <f t="shared" si="27"/>
        <v>90</v>
      </c>
      <c r="N98" s="9"/>
      <c r="O98" s="9">
        <f t="shared" si="28"/>
        <v>90</v>
      </c>
      <c r="P98" s="14"/>
      <c r="Q98" s="14"/>
      <c r="R98" s="14"/>
      <c r="S98" s="14"/>
      <c r="T98" s="41"/>
      <c r="U98" s="41"/>
      <c r="V98" s="41"/>
      <c r="W98" s="41"/>
      <c r="X98" s="41"/>
      <c r="Y98" s="41">
        <v>90</v>
      </c>
      <c r="Z98" s="41"/>
      <c r="AA98" s="41"/>
      <c r="AC98" s="61"/>
      <c r="AD98" s="61"/>
      <c r="AE98" s="61"/>
      <c r="AF98" s="61"/>
      <c r="AG98" s="61"/>
      <c r="AH98" s="61"/>
      <c r="AI98" s="61"/>
      <c r="AJ98" s="61"/>
      <c r="AK98" s="61"/>
    </row>
    <row r="99" spans="1:37" s="81" customFormat="1" ht="30">
      <c r="A99" s="12" t="s">
        <v>157</v>
      </c>
      <c r="B99" s="12" t="s">
        <v>78</v>
      </c>
      <c r="C99" s="25" t="s">
        <v>106</v>
      </c>
      <c r="D99" s="25" t="s">
        <v>106</v>
      </c>
      <c r="E99" s="25" t="s">
        <v>106</v>
      </c>
      <c r="F99" s="25" t="s">
        <v>106</v>
      </c>
      <c r="G99" s="25" t="s">
        <v>106</v>
      </c>
      <c r="H99" s="25" t="s">
        <v>106</v>
      </c>
      <c r="I99" s="25" t="s">
        <v>106</v>
      </c>
      <c r="J99" s="25" t="s">
        <v>107</v>
      </c>
      <c r="K99" s="25" t="s">
        <v>106</v>
      </c>
      <c r="L99" s="25" t="s">
        <v>106</v>
      </c>
      <c r="M99" s="9">
        <f t="shared" si="27"/>
        <v>36</v>
      </c>
      <c r="N99" s="9"/>
      <c r="O99" s="9">
        <f t="shared" si="28"/>
        <v>36</v>
      </c>
      <c r="P99" s="14"/>
      <c r="Q99" s="14"/>
      <c r="R99" s="14"/>
      <c r="S99" s="14"/>
      <c r="T99" s="41"/>
      <c r="U99" s="41"/>
      <c r="V99" s="41"/>
      <c r="W99" s="41"/>
      <c r="X99" s="41"/>
      <c r="Y99" s="41">
        <v>36</v>
      </c>
      <c r="Z99" s="41"/>
      <c r="AA99" s="41"/>
      <c r="AC99" s="61"/>
      <c r="AD99" s="61"/>
      <c r="AE99" s="61"/>
      <c r="AF99" s="61"/>
      <c r="AG99" s="61"/>
      <c r="AH99" s="61"/>
      <c r="AI99" s="61"/>
      <c r="AJ99" s="61"/>
      <c r="AK99" s="61"/>
    </row>
    <row r="100" spans="1:37" s="81" customFormat="1" ht="28.5">
      <c r="A100" s="76" t="s">
        <v>158</v>
      </c>
      <c r="B100" s="76" t="s">
        <v>223</v>
      </c>
      <c r="C100" s="140" t="s">
        <v>227</v>
      </c>
      <c r="D100" s="141"/>
      <c r="E100" s="141"/>
      <c r="F100" s="141"/>
      <c r="G100" s="141"/>
      <c r="H100" s="141"/>
      <c r="I100" s="141"/>
      <c r="J100" s="141"/>
      <c r="K100" s="141"/>
      <c r="L100" s="142"/>
      <c r="M100" s="27">
        <f t="shared" si="27"/>
        <v>342</v>
      </c>
      <c r="N100" s="27">
        <f>SUM(N101:N102)</f>
        <v>18</v>
      </c>
      <c r="O100" s="27">
        <f t="shared" si="28"/>
        <v>324</v>
      </c>
      <c r="P100" s="27">
        <f>SUM(P101:P103)</f>
        <v>0</v>
      </c>
      <c r="Q100" s="27">
        <f>SUM(Q101:Q103)</f>
        <v>0</v>
      </c>
      <c r="R100" s="27">
        <f>SUM(R101:R103)</f>
        <v>0</v>
      </c>
      <c r="S100" s="27">
        <f aca="true" t="shared" si="30" ref="S100:AA100">SUM(S101:S103)</f>
        <v>0</v>
      </c>
      <c r="T100" s="27">
        <f t="shared" si="30"/>
        <v>0</v>
      </c>
      <c r="U100" s="27">
        <f t="shared" si="30"/>
        <v>0</v>
      </c>
      <c r="V100" s="27">
        <f t="shared" si="30"/>
        <v>0</v>
      </c>
      <c r="W100" s="27">
        <f t="shared" si="30"/>
        <v>324</v>
      </c>
      <c r="X100" s="27">
        <f t="shared" si="30"/>
        <v>0</v>
      </c>
      <c r="Y100" s="27">
        <f>SUM(Y101:Y103)</f>
        <v>0</v>
      </c>
      <c r="Z100" s="27">
        <f>SUM(Z101:Z103)</f>
        <v>0</v>
      </c>
      <c r="AA100" s="27">
        <f t="shared" si="30"/>
        <v>0</v>
      </c>
      <c r="AC100" s="61"/>
      <c r="AD100" s="61"/>
      <c r="AE100" s="61"/>
      <c r="AF100" s="61"/>
      <c r="AG100" s="61"/>
      <c r="AH100" s="61"/>
      <c r="AI100" s="61"/>
      <c r="AJ100" s="61"/>
      <c r="AK100" s="61"/>
    </row>
    <row r="101" spans="1:37" s="81" customFormat="1" ht="18.75" customHeight="1">
      <c r="A101" s="12" t="s">
        <v>159</v>
      </c>
      <c r="B101" s="12" t="s">
        <v>225</v>
      </c>
      <c r="C101" s="25" t="s">
        <v>106</v>
      </c>
      <c r="D101" s="25" t="s">
        <v>106</v>
      </c>
      <c r="E101" s="25" t="s">
        <v>106</v>
      </c>
      <c r="F101" s="25" t="s">
        <v>106</v>
      </c>
      <c r="G101" s="25" t="s">
        <v>106</v>
      </c>
      <c r="H101" s="25" t="s">
        <v>108</v>
      </c>
      <c r="I101" s="25" t="s">
        <v>106</v>
      </c>
      <c r="J101" s="25" t="s">
        <v>106</v>
      </c>
      <c r="K101" s="25" t="s">
        <v>106</v>
      </c>
      <c r="L101" s="25" t="s">
        <v>106</v>
      </c>
      <c r="M101" s="9">
        <f t="shared" si="27"/>
        <v>54</v>
      </c>
      <c r="N101" s="9">
        <f>O101/2</f>
        <v>18</v>
      </c>
      <c r="O101" s="9">
        <f t="shared" si="28"/>
        <v>36</v>
      </c>
      <c r="P101" s="9"/>
      <c r="Q101" s="9"/>
      <c r="R101" s="9"/>
      <c r="S101" s="9"/>
      <c r="T101" s="9"/>
      <c r="U101" s="9"/>
      <c r="V101" s="9"/>
      <c r="W101" s="9">
        <v>36</v>
      </c>
      <c r="X101" s="41"/>
      <c r="Y101" s="41"/>
      <c r="Z101" s="41"/>
      <c r="AA101" s="41"/>
      <c r="AC101" s="61"/>
      <c r="AD101" s="61"/>
      <c r="AE101" s="61"/>
      <c r="AF101" s="61"/>
      <c r="AG101" s="61"/>
      <c r="AH101" s="61"/>
      <c r="AI101" s="61"/>
      <c r="AJ101" s="61"/>
      <c r="AK101" s="61"/>
    </row>
    <row r="102" spans="1:37" s="81" customFormat="1" ht="18.75" customHeight="1">
      <c r="A102" s="12" t="s">
        <v>160</v>
      </c>
      <c r="B102" s="12" t="s">
        <v>3</v>
      </c>
      <c r="C102" s="25" t="s">
        <v>106</v>
      </c>
      <c r="D102" s="25" t="s">
        <v>106</v>
      </c>
      <c r="E102" s="25" t="s">
        <v>106</v>
      </c>
      <c r="F102" s="25" t="s">
        <v>106</v>
      </c>
      <c r="G102" s="25" t="s">
        <v>106</v>
      </c>
      <c r="H102" s="25" t="s">
        <v>107</v>
      </c>
      <c r="I102" s="25" t="s">
        <v>106</v>
      </c>
      <c r="J102" s="25" t="s">
        <v>106</v>
      </c>
      <c r="K102" s="25" t="s">
        <v>106</v>
      </c>
      <c r="L102" s="25" t="s">
        <v>106</v>
      </c>
      <c r="M102" s="9">
        <f t="shared" si="27"/>
        <v>72</v>
      </c>
      <c r="N102" s="9"/>
      <c r="O102" s="9">
        <f t="shared" si="28"/>
        <v>72</v>
      </c>
      <c r="P102" s="9"/>
      <c r="Q102" s="9"/>
      <c r="R102" s="9"/>
      <c r="S102" s="9"/>
      <c r="T102" s="9"/>
      <c r="U102" s="9"/>
      <c r="V102" s="9"/>
      <c r="W102" s="9">
        <v>72</v>
      </c>
      <c r="X102" s="41"/>
      <c r="Y102" s="41"/>
      <c r="Z102" s="41"/>
      <c r="AA102" s="41"/>
      <c r="AC102" s="94"/>
      <c r="AD102" s="94"/>
      <c r="AE102" s="94"/>
      <c r="AF102" s="94"/>
      <c r="AG102" s="94"/>
      <c r="AH102" s="94"/>
      <c r="AI102" s="94"/>
      <c r="AJ102" s="94"/>
      <c r="AK102" s="94"/>
    </row>
    <row r="103" spans="1:37" s="81" customFormat="1" ht="30">
      <c r="A103" s="12" t="s">
        <v>226</v>
      </c>
      <c r="B103" s="12" t="s">
        <v>78</v>
      </c>
      <c r="C103" s="25" t="s">
        <v>106</v>
      </c>
      <c r="D103" s="25" t="s">
        <v>106</v>
      </c>
      <c r="E103" s="25" t="s">
        <v>106</v>
      </c>
      <c r="F103" s="25" t="s">
        <v>106</v>
      </c>
      <c r="G103" s="25" t="s">
        <v>106</v>
      </c>
      <c r="H103" s="9" t="s">
        <v>107</v>
      </c>
      <c r="I103" s="25" t="s">
        <v>106</v>
      </c>
      <c r="J103" s="25" t="s">
        <v>106</v>
      </c>
      <c r="K103" s="25" t="s">
        <v>106</v>
      </c>
      <c r="L103" s="25" t="s">
        <v>106</v>
      </c>
      <c r="M103" s="9">
        <f t="shared" si="27"/>
        <v>216</v>
      </c>
      <c r="N103" s="9"/>
      <c r="O103" s="9">
        <f t="shared" si="28"/>
        <v>216</v>
      </c>
      <c r="P103" s="14"/>
      <c r="Q103" s="14"/>
      <c r="R103" s="14"/>
      <c r="S103" s="14"/>
      <c r="T103" s="41"/>
      <c r="U103" s="41"/>
      <c r="V103" s="41"/>
      <c r="W103" s="41">
        <v>216</v>
      </c>
      <c r="X103" s="41"/>
      <c r="Y103" s="41"/>
      <c r="Z103" s="41"/>
      <c r="AA103" s="41"/>
      <c r="AC103" s="61"/>
      <c r="AD103" s="61"/>
      <c r="AE103" s="61"/>
      <c r="AF103" s="61"/>
      <c r="AG103" s="61"/>
      <c r="AH103" s="61"/>
      <c r="AI103" s="61"/>
      <c r="AJ103" s="61"/>
      <c r="AK103" s="61"/>
    </row>
    <row r="104" spans="1:37" s="84" customFormat="1" ht="21" customHeight="1">
      <c r="A104" s="138" t="s">
        <v>7</v>
      </c>
      <c r="B104" s="139"/>
      <c r="C104" s="157" t="s">
        <v>237</v>
      </c>
      <c r="D104" s="158"/>
      <c r="E104" s="158"/>
      <c r="F104" s="158"/>
      <c r="G104" s="158"/>
      <c r="H104" s="158"/>
      <c r="I104" s="158"/>
      <c r="J104" s="158"/>
      <c r="K104" s="158"/>
      <c r="L104" s="159"/>
      <c r="M104" s="35">
        <f aca="true" t="shared" si="31" ref="M104:U104">M44+M40+M33+M10</f>
        <v>9576</v>
      </c>
      <c r="N104" s="35">
        <f t="shared" si="31"/>
        <v>2844</v>
      </c>
      <c r="O104" s="35">
        <f t="shared" si="31"/>
        <v>6732</v>
      </c>
      <c r="P104" s="35">
        <f t="shared" si="31"/>
        <v>2301</v>
      </c>
      <c r="Q104" s="35">
        <f t="shared" si="31"/>
        <v>40</v>
      </c>
      <c r="R104" s="38">
        <f t="shared" si="31"/>
        <v>576</v>
      </c>
      <c r="S104" s="38">
        <f t="shared" si="31"/>
        <v>828</v>
      </c>
      <c r="T104" s="36">
        <f t="shared" si="31"/>
        <v>576</v>
      </c>
      <c r="U104" s="36">
        <f t="shared" si="31"/>
        <v>828</v>
      </c>
      <c r="V104" s="36">
        <f>V44+V40+V33+V10+T10:AA10</f>
        <v>594</v>
      </c>
      <c r="W104" s="36">
        <f>W44+W40+W33+W10</f>
        <v>882</v>
      </c>
      <c r="X104" s="36">
        <f>X44+X40+X33+X10</f>
        <v>576</v>
      </c>
      <c r="Y104" s="36">
        <f>Y44+Y40+Y33+Y10</f>
        <v>828</v>
      </c>
      <c r="Z104" s="36">
        <f>Z44+Z40+Z33+Z10</f>
        <v>576</v>
      </c>
      <c r="AA104" s="36">
        <f>AA44+AA40+AA33+AA10</f>
        <v>468</v>
      </c>
      <c r="AC104" s="85"/>
      <c r="AD104" s="85"/>
      <c r="AE104" s="85"/>
      <c r="AF104" s="85"/>
      <c r="AG104" s="85"/>
      <c r="AH104" s="85"/>
      <c r="AI104" s="85"/>
      <c r="AJ104" s="85"/>
      <c r="AK104" s="85"/>
    </row>
    <row r="105" spans="1:37" s="84" customFormat="1" ht="15.75" customHeight="1">
      <c r="A105" s="77" t="s">
        <v>73</v>
      </c>
      <c r="B105" s="77" t="s">
        <v>74</v>
      </c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65"/>
      <c r="N105" s="65"/>
      <c r="O105" s="66"/>
      <c r="P105" s="66"/>
      <c r="Q105" s="66"/>
      <c r="R105" s="66"/>
      <c r="S105" s="66"/>
      <c r="T105" s="43"/>
      <c r="U105" s="43"/>
      <c r="V105" s="43"/>
      <c r="W105" s="43"/>
      <c r="X105" s="43"/>
      <c r="Y105" s="43"/>
      <c r="Z105" s="43"/>
      <c r="AA105" s="43">
        <v>144</v>
      </c>
      <c r="AC105" s="85"/>
      <c r="AD105" s="85"/>
      <c r="AE105" s="85"/>
      <c r="AF105" s="85"/>
      <c r="AG105" s="85"/>
      <c r="AH105" s="85"/>
      <c r="AI105" s="85"/>
      <c r="AJ105" s="85"/>
      <c r="AK105" s="85"/>
    </row>
    <row r="106" spans="1:37" s="84" customFormat="1" ht="15.75" customHeight="1">
      <c r="A106" s="77" t="s">
        <v>75</v>
      </c>
      <c r="B106" s="77" t="s">
        <v>76</v>
      </c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65"/>
      <c r="N106" s="65"/>
      <c r="O106" s="66"/>
      <c r="P106" s="66"/>
      <c r="Q106" s="66"/>
      <c r="R106" s="66"/>
      <c r="S106" s="66"/>
      <c r="T106" s="43"/>
      <c r="U106" s="43"/>
      <c r="V106" s="43"/>
      <c r="W106" s="43"/>
      <c r="X106" s="43"/>
      <c r="Y106" s="43"/>
      <c r="Z106" s="43"/>
      <c r="AA106" s="43">
        <v>216</v>
      </c>
      <c r="AC106" s="85"/>
      <c r="AD106" s="85"/>
      <c r="AE106" s="85"/>
      <c r="AF106" s="85"/>
      <c r="AG106" s="85"/>
      <c r="AH106" s="85"/>
      <c r="AI106" s="85"/>
      <c r="AJ106" s="85"/>
      <c r="AK106" s="85"/>
    </row>
    <row r="107" spans="1:37" s="81" customFormat="1" ht="15" customHeight="1">
      <c r="A107" s="131" t="s">
        <v>134</v>
      </c>
      <c r="B107" s="132"/>
      <c r="C107" s="132"/>
      <c r="D107" s="132"/>
      <c r="E107" s="132"/>
      <c r="F107" s="132"/>
      <c r="G107" s="132"/>
      <c r="H107" s="132"/>
      <c r="I107" s="132"/>
      <c r="J107" s="132"/>
      <c r="K107" s="132"/>
      <c r="L107" s="133"/>
      <c r="M107" s="95" t="s">
        <v>7</v>
      </c>
      <c r="N107" s="97" t="s">
        <v>88</v>
      </c>
      <c r="O107" s="98"/>
      <c r="P107" s="98"/>
      <c r="Q107" s="99"/>
      <c r="R107" s="56">
        <f>R104</f>
        <v>576</v>
      </c>
      <c r="S107" s="56">
        <f>SUM(S104)</f>
        <v>828</v>
      </c>
      <c r="T107" s="56">
        <v>576</v>
      </c>
      <c r="U107" s="56">
        <v>648</v>
      </c>
      <c r="V107" s="56">
        <v>540</v>
      </c>
      <c r="W107" s="56">
        <v>432</v>
      </c>
      <c r="X107" s="56">
        <v>468</v>
      </c>
      <c r="Y107" s="56">
        <v>648</v>
      </c>
      <c r="Z107" s="56">
        <v>576</v>
      </c>
      <c r="AA107" s="56">
        <v>396</v>
      </c>
      <c r="AC107" s="61"/>
      <c r="AD107" s="61"/>
      <c r="AE107" s="61"/>
      <c r="AF107" s="61"/>
      <c r="AG107" s="61"/>
      <c r="AH107" s="61"/>
      <c r="AI107" s="61"/>
      <c r="AJ107" s="61"/>
      <c r="AK107" s="61"/>
    </row>
    <row r="108" spans="1:37" s="81" customFormat="1" ht="15">
      <c r="A108" s="134"/>
      <c r="B108" s="135"/>
      <c r="C108" s="135"/>
      <c r="D108" s="135"/>
      <c r="E108" s="135"/>
      <c r="F108" s="135"/>
      <c r="G108" s="135"/>
      <c r="H108" s="135"/>
      <c r="I108" s="135"/>
      <c r="J108" s="135"/>
      <c r="K108" s="135"/>
      <c r="L108" s="136"/>
      <c r="M108" s="96"/>
      <c r="N108" s="97" t="s">
        <v>89</v>
      </c>
      <c r="O108" s="98"/>
      <c r="P108" s="98"/>
      <c r="Q108" s="99"/>
      <c r="R108" s="66">
        <v>0</v>
      </c>
      <c r="S108" s="66">
        <v>0</v>
      </c>
      <c r="T108" s="43">
        <v>0</v>
      </c>
      <c r="U108" s="66">
        <v>72</v>
      </c>
      <c r="V108" s="43">
        <v>18</v>
      </c>
      <c r="W108" s="66">
        <v>126</v>
      </c>
      <c r="X108" s="43">
        <v>36</v>
      </c>
      <c r="Y108" s="43">
        <v>108</v>
      </c>
      <c r="Z108" s="43">
        <v>0</v>
      </c>
      <c r="AA108" s="43">
        <v>36</v>
      </c>
      <c r="AC108" s="61"/>
      <c r="AD108" s="61"/>
      <c r="AE108" s="61"/>
      <c r="AF108" s="61"/>
      <c r="AG108" s="61"/>
      <c r="AH108" s="61"/>
      <c r="AI108" s="61"/>
      <c r="AJ108" s="61"/>
      <c r="AK108" s="61"/>
    </row>
    <row r="109" spans="1:37" s="81" customFormat="1" ht="15">
      <c r="A109" s="134"/>
      <c r="B109" s="135"/>
      <c r="C109" s="135"/>
      <c r="D109" s="135"/>
      <c r="E109" s="135"/>
      <c r="F109" s="135"/>
      <c r="G109" s="135"/>
      <c r="H109" s="135"/>
      <c r="I109" s="135"/>
      <c r="J109" s="135"/>
      <c r="K109" s="135"/>
      <c r="L109" s="136"/>
      <c r="M109" s="96"/>
      <c r="N109" s="97" t="s">
        <v>90</v>
      </c>
      <c r="O109" s="98"/>
      <c r="P109" s="98"/>
      <c r="Q109" s="99"/>
      <c r="R109" s="66">
        <v>0</v>
      </c>
      <c r="S109" s="66">
        <v>0</v>
      </c>
      <c r="T109" s="43">
        <v>0</v>
      </c>
      <c r="U109" s="66">
        <v>108</v>
      </c>
      <c r="V109" s="43">
        <v>36</v>
      </c>
      <c r="W109" s="66">
        <v>324</v>
      </c>
      <c r="X109" s="43">
        <v>72</v>
      </c>
      <c r="Y109" s="43">
        <v>72</v>
      </c>
      <c r="Z109" s="43">
        <v>0</v>
      </c>
      <c r="AA109" s="43">
        <v>36</v>
      </c>
      <c r="AC109" s="61"/>
      <c r="AD109" s="61"/>
      <c r="AE109" s="61"/>
      <c r="AF109" s="61"/>
      <c r="AG109" s="61"/>
      <c r="AH109" s="61"/>
      <c r="AI109" s="61"/>
      <c r="AJ109" s="61"/>
      <c r="AK109" s="61"/>
    </row>
    <row r="110" spans="1:37" s="81" customFormat="1" ht="15">
      <c r="A110" s="134"/>
      <c r="B110" s="135"/>
      <c r="C110" s="135"/>
      <c r="D110" s="135"/>
      <c r="E110" s="135"/>
      <c r="F110" s="135"/>
      <c r="G110" s="135"/>
      <c r="H110" s="135"/>
      <c r="I110" s="135"/>
      <c r="J110" s="135"/>
      <c r="K110" s="135"/>
      <c r="L110" s="136"/>
      <c r="M110" s="96"/>
      <c r="N110" s="97" t="s">
        <v>91</v>
      </c>
      <c r="O110" s="98"/>
      <c r="P110" s="98"/>
      <c r="Q110" s="99"/>
      <c r="R110" s="66">
        <v>0</v>
      </c>
      <c r="S110" s="66">
        <v>0</v>
      </c>
      <c r="T110" s="66">
        <v>0</v>
      </c>
      <c r="U110" s="43">
        <v>0</v>
      </c>
      <c r="V110" s="66">
        <v>0</v>
      </c>
      <c r="W110" s="55">
        <v>0</v>
      </c>
      <c r="X110" s="43">
        <v>0</v>
      </c>
      <c r="Y110" s="43">
        <v>0</v>
      </c>
      <c r="Z110" s="43">
        <v>0</v>
      </c>
      <c r="AA110" s="43">
        <v>144</v>
      </c>
      <c r="AC110" s="61"/>
      <c r="AD110" s="61"/>
      <c r="AE110" s="61"/>
      <c r="AF110" s="61"/>
      <c r="AG110" s="61"/>
      <c r="AH110" s="61"/>
      <c r="AI110" s="61"/>
      <c r="AJ110" s="61"/>
      <c r="AK110" s="61"/>
    </row>
    <row r="111" spans="1:37" s="81" customFormat="1" ht="30" customHeight="1">
      <c r="A111" s="134"/>
      <c r="B111" s="135"/>
      <c r="C111" s="135"/>
      <c r="D111" s="135"/>
      <c r="E111" s="135"/>
      <c r="F111" s="135"/>
      <c r="G111" s="135"/>
      <c r="H111" s="135"/>
      <c r="I111" s="135"/>
      <c r="J111" s="135"/>
      <c r="K111" s="135"/>
      <c r="L111" s="136"/>
      <c r="M111" s="96"/>
      <c r="N111" s="97" t="s">
        <v>92</v>
      </c>
      <c r="O111" s="98"/>
      <c r="P111" s="98"/>
      <c r="Q111" s="99"/>
      <c r="R111" s="66">
        <v>1</v>
      </c>
      <c r="S111" s="66">
        <v>3</v>
      </c>
      <c r="T111" s="66">
        <v>2</v>
      </c>
      <c r="U111" s="43">
        <v>5</v>
      </c>
      <c r="V111" s="66">
        <v>1</v>
      </c>
      <c r="W111" s="43">
        <v>3</v>
      </c>
      <c r="X111" s="43">
        <v>2</v>
      </c>
      <c r="Y111" s="43">
        <v>4</v>
      </c>
      <c r="Z111" s="43">
        <v>2</v>
      </c>
      <c r="AA111" s="43">
        <v>3</v>
      </c>
      <c r="AC111" s="61"/>
      <c r="AD111" s="61"/>
      <c r="AE111" s="61"/>
      <c r="AF111" s="61"/>
      <c r="AG111" s="61"/>
      <c r="AH111" s="61"/>
      <c r="AI111" s="61"/>
      <c r="AJ111" s="61"/>
      <c r="AK111" s="61"/>
    </row>
    <row r="112" spans="1:37" s="81" customFormat="1" ht="15">
      <c r="A112" s="134"/>
      <c r="B112" s="135"/>
      <c r="C112" s="135"/>
      <c r="D112" s="135"/>
      <c r="E112" s="135"/>
      <c r="F112" s="135"/>
      <c r="G112" s="135"/>
      <c r="H112" s="135"/>
      <c r="I112" s="135"/>
      <c r="J112" s="135"/>
      <c r="K112" s="135"/>
      <c r="L112" s="136"/>
      <c r="M112" s="96"/>
      <c r="N112" s="97" t="s">
        <v>93</v>
      </c>
      <c r="O112" s="98"/>
      <c r="P112" s="98"/>
      <c r="Q112" s="99"/>
      <c r="R112" s="66">
        <v>3</v>
      </c>
      <c r="S112" s="66">
        <v>7</v>
      </c>
      <c r="T112" s="66">
        <v>2</v>
      </c>
      <c r="U112" s="43">
        <v>6</v>
      </c>
      <c r="V112" s="66">
        <v>3</v>
      </c>
      <c r="W112" s="55">
        <v>5</v>
      </c>
      <c r="X112" s="43">
        <v>3</v>
      </c>
      <c r="Y112" s="43">
        <v>6</v>
      </c>
      <c r="Z112" s="43">
        <v>2</v>
      </c>
      <c r="AA112" s="43">
        <v>4</v>
      </c>
      <c r="AC112" s="61"/>
      <c r="AD112" s="61"/>
      <c r="AE112" s="61"/>
      <c r="AF112" s="61"/>
      <c r="AG112" s="61"/>
      <c r="AH112" s="61"/>
      <c r="AI112" s="61"/>
      <c r="AJ112" s="61"/>
      <c r="AK112" s="61"/>
    </row>
    <row r="113" spans="1:37" s="81" customFormat="1" ht="15">
      <c r="A113" s="134"/>
      <c r="B113" s="135"/>
      <c r="C113" s="135"/>
      <c r="D113" s="135"/>
      <c r="E113" s="135"/>
      <c r="F113" s="135"/>
      <c r="G113" s="135"/>
      <c r="H113" s="135"/>
      <c r="I113" s="135"/>
      <c r="J113" s="135"/>
      <c r="K113" s="135"/>
      <c r="L113" s="136"/>
      <c r="M113" s="96"/>
      <c r="N113" s="97" t="s">
        <v>94</v>
      </c>
      <c r="O113" s="98"/>
      <c r="P113" s="98"/>
      <c r="Q113" s="99"/>
      <c r="R113" s="66">
        <v>0</v>
      </c>
      <c r="S113" s="66">
        <v>0</v>
      </c>
      <c r="T113" s="66">
        <v>0</v>
      </c>
      <c r="U113" s="43">
        <v>2</v>
      </c>
      <c r="V113" s="66">
        <v>1</v>
      </c>
      <c r="W113" s="55">
        <v>1</v>
      </c>
      <c r="X113" s="43">
        <v>0</v>
      </c>
      <c r="Y113" s="43">
        <v>1</v>
      </c>
      <c r="Z113" s="43">
        <v>1</v>
      </c>
      <c r="AA113" s="43">
        <v>0</v>
      </c>
      <c r="AC113" s="61"/>
      <c r="AD113" s="61"/>
      <c r="AE113" s="61"/>
      <c r="AF113" s="61"/>
      <c r="AG113" s="61"/>
      <c r="AH113" s="61"/>
      <c r="AI113" s="61"/>
      <c r="AJ113" s="61"/>
      <c r="AK113" s="61"/>
    </row>
    <row r="114" spans="1:37" s="81" customFormat="1" ht="15">
      <c r="A114" s="61"/>
      <c r="B114" s="61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61"/>
      <c r="N114" s="61"/>
      <c r="O114" s="80"/>
      <c r="P114" s="80"/>
      <c r="Q114" s="80"/>
      <c r="R114" s="80"/>
      <c r="S114" s="80"/>
      <c r="T114" s="87"/>
      <c r="U114" s="87"/>
      <c r="V114" s="87"/>
      <c r="W114" s="87"/>
      <c r="X114" s="87"/>
      <c r="Y114" s="87"/>
      <c r="Z114" s="87"/>
      <c r="AA114" s="87"/>
      <c r="AC114" s="61"/>
      <c r="AD114" s="61"/>
      <c r="AE114" s="61"/>
      <c r="AF114" s="61"/>
      <c r="AG114" s="61"/>
      <c r="AH114" s="61"/>
      <c r="AI114" s="61"/>
      <c r="AJ114" s="61"/>
      <c r="AK114" s="61"/>
    </row>
    <row r="115" spans="1:37" s="81" customFormat="1" ht="15">
      <c r="A115" s="61"/>
      <c r="B115" s="61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61"/>
      <c r="N115" s="61"/>
      <c r="O115" s="80"/>
      <c r="P115" s="80"/>
      <c r="Q115" s="80"/>
      <c r="R115" s="80"/>
      <c r="S115" s="80"/>
      <c r="T115" s="87"/>
      <c r="U115" s="87"/>
      <c r="V115" s="87"/>
      <c r="W115" s="87"/>
      <c r="X115" s="87"/>
      <c r="Y115" s="87"/>
      <c r="Z115" s="87"/>
      <c r="AA115" s="87"/>
      <c r="AC115" s="61"/>
      <c r="AD115" s="61"/>
      <c r="AE115" s="61"/>
      <c r="AF115" s="61"/>
      <c r="AG115" s="61"/>
      <c r="AH115" s="61"/>
      <c r="AI115" s="61"/>
      <c r="AJ115" s="61"/>
      <c r="AK115" s="61"/>
    </row>
    <row r="116" spans="1:37" s="81" customFormat="1" ht="15">
      <c r="A116" s="61"/>
      <c r="B116" s="61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61"/>
      <c r="N116" s="61"/>
      <c r="O116" s="80"/>
      <c r="P116" s="80"/>
      <c r="Q116" s="80"/>
      <c r="R116" s="80"/>
      <c r="S116" s="80"/>
      <c r="T116" s="87"/>
      <c r="U116" s="87"/>
      <c r="V116" s="87"/>
      <c r="W116" s="87"/>
      <c r="X116" s="87"/>
      <c r="Y116" s="87"/>
      <c r="Z116" s="87"/>
      <c r="AA116" s="87"/>
      <c r="AC116" s="61"/>
      <c r="AD116" s="61"/>
      <c r="AE116" s="61"/>
      <c r="AF116" s="61"/>
      <c r="AG116" s="61"/>
      <c r="AH116" s="61"/>
      <c r="AI116" s="61"/>
      <c r="AJ116" s="61"/>
      <c r="AK116" s="61"/>
    </row>
    <row r="117" spans="1:37" ht="15">
      <c r="A117" s="24"/>
      <c r="B117" s="10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24"/>
      <c r="N117" s="24"/>
      <c r="O117" s="15"/>
      <c r="P117" s="15"/>
      <c r="Q117" s="15"/>
      <c r="R117" s="15"/>
      <c r="S117" s="15"/>
      <c r="T117" s="42"/>
      <c r="U117" s="42"/>
      <c r="V117" s="42"/>
      <c r="W117" s="42"/>
      <c r="X117" s="42"/>
      <c r="Y117" s="42"/>
      <c r="Z117" s="42"/>
      <c r="AA117" s="42"/>
      <c r="AC117" s="24"/>
      <c r="AD117" s="24"/>
      <c r="AE117" s="24"/>
      <c r="AF117" s="24"/>
      <c r="AG117" s="24"/>
      <c r="AH117" s="24"/>
      <c r="AI117" s="24"/>
      <c r="AJ117" s="24"/>
      <c r="AK117" s="24"/>
    </row>
    <row r="118" spans="1:37" ht="15">
      <c r="A118" s="24"/>
      <c r="B118" s="10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24"/>
      <c r="N118" s="24"/>
      <c r="O118" s="15"/>
      <c r="P118" s="15"/>
      <c r="Q118" s="15"/>
      <c r="R118" s="15"/>
      <c r="S118" s="15"/>
      <c r="T118" s="42"/>
      <c r="U118" s="42"/>
      <c r="V118" s="42"/>
      <c r="W118" s="42"/>
      <c r="X118" s="42"/>
      <c r="Y118" s="42"/>
      <c r="Z118" s="42"/>
      <c r="AA118" s="42"/>
      <c r="AC118" s="24"/>
      <c r="AD118" s="24"/>
      <c r="AE118" s="24"/>
      <c r="AF118" s="24"/>
      <c r="AG118" s="24"/>
      <c r="AH118" s="24"/>
      <c r="AI118" s="24"/>
      <c r="AJ118" s="24"/>
      <c r="AK118" s="24"/>
    </row>
    <row r="119" spans="1:37" ht="15">
      <c r="A119" s="24"/>
      <c r="B119" s="10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24"/>
      <c r="N119" s="24"/>
      <c r="O119" s="15"/>
      <c r="P119" s="15"/>
      <c r="Q119" s="15"/>
      <c r="R119" s="15"/>
      <c r="S119" s="15"/>
      <c r="T119" s="42"/>
      <c r="U119" s="42"/>
      <c r="V119" s="42"/>
      <c r="W119" s="42"/>
      <c r="X119" s="42"/>
      <c r="Y119" s="42"/>
      <c r="Z119" s="42"/>
      <c r="AA119" s="42"/>
      <c r="AC119" s="24"/>
      <c r="AD119" s="24"/>
      <c r="AE119" s="24"/>
      <c r="AF119" s="24"/>
      <c r="AG119" s="24"/>
      <c r="AH119" s="24"/>
      <c r="AI119" s="24"/>
      <c r="AJ119" s="24"/>
      <c r="AK119" s="24"/>
    </row>
    <row r="120" spans="1:37" ht="15">
      <c r="A120" s="24"/>
      <c r="B120" s="10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24"/>
      <c r="N120" s="24"/>
      <c r="O120" s="15"/>
      <c r="P120" s="15"/>
      <c r="Q120" s="15"/>
      <c r="R120" s="15"/>
      <c r="S120" s="15"/>
      <c r="T120" s="42"/>
      <c r="U120" s="42"/>
      <c r="V120" s="42"/>
      <c r="W120" s="42"/>
      <c r="X120" s="42"/>
      <c r="Y120" s="42"/>
      <c r="Z120" s="42"/>
      <c r="AA120" s="42"/>
      <c r="AC120" s="24"/>
      <c r="AD120" s="24"/>
      <c r="AE120" s="24"/>
      <c r="AF120" s="24"/>
      <c r="AG120" s="24"/>
      <c r="AH120" s="24"/>
      <c r="AI120" s="24"/>
      <c r="AJ120" s="24"/>
      <c r="AK120" s="24"/>
    </row>
    <row r="121" spans="1:37" ht="15">
      <c r="A121" s="24"/>
      <c r="B121" s="10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24"/>
      <c r="N121" s="24"/>
      <c r="O121" s="15"/>
      <c r="P121" s="15"/>
      <c r="Q121" s="15"/>
      <c r="R121" s="15"/>
      <c r="S121" s="15"/>
      <c r="T121" s="42"/>
      <c r="U121" s="42"/>
      <c r="V121" s="42"/>
      <c r="W121" s="42"/>
      <c r="X121" s="42"/>
      <c r="Y121" s="42"/>
      <c r="Z121" s="42"/>
      <c r="AA121" s="42"/>
      <c r="AC121" s="24"/>
      <c r="AD121" s="24"/>
      <c r="AE121" s="24"/>
      <c r="AF121" s="24"/>
      <c r="AG121" s="24"/>
      <c r="AH121" s="24"/>
      <c r="AI121" s="24"/>
      <c r="AJ121" s="24"/>
      <c r="AK121" s="24"/>
    </row>
    <row r="122" spans="1:37" ht="15">
      <c r="A122" s="24"/>
      <c r="B122" s="10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24"/>
      <c r="N122" s="24"/>
      <c r="O122" s="15"/>
      <c r="P122" s="15"/>
      <c r="Q122" s="15"/>
      <c r="R122" s="15"/>
      <c r="S122" s="15"/>
      <c r="T122" s="42"/>
      <c r="U122" s="42"/>
      <c r="V122" s="42"/>
      <c r="W122" s="42"/>
      <c r="X122" s="42"/>
      <c r="Y122" s="42"/>
      <c r="Z122" s="42"/>
      <c r="AA122" s="42"/>
      <c r="AC122" s="24"/>
      <c r="AD122" s="24"/>
      <c r="AE122" s="24"/>
      <c r="AF122" s="24"/>
      <c r="AG122" s="24"/>
      <c r="AH122" s="24"/>
      <c r="AI122" s="24"/>
      <c r="AJ122" s="24"/>
      <c r="AK122" s="24"/>
    </row>
    <row r="123" spans="1:37" ht="15">
      <c r="A123" s="24"/>
      <c r="B123" s="10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24"/>
      <c r="N123" s="24"/>
      <c r="O123" s="15"/>
      <c r="P123" s="15"/>
      <c r="Q123" s="15"/>
      <c r="R123" s="15"/>
      <c r="S123" s="15"/>
      <c r="T123" s="42"/>
      <c r="U123" s="42"/>
      <c r="V123" s="42"/>
      <c r="W123" s="42"/>
      <c r="X123" s="42"/>
      <c r="Y123" s="42"/>
      <c r="Z123" s="42"/>
      <c r="AA123" s="42"/>
      <c r="AC123" s="24"/>
      <c r="AD123" s="24"/>
      <c r="AE123" s="24"/>
      <c r="AF123" s="24"/>
      <c r="AG123" s="24"/>
      <c r="AH123" s="24"/>
      <c r="AI123" s="24"/>
      <c r="AJ123" s="24"/>
      <c r="AK123" s="24"/>
    </row>
    <row r="124" spans="1:37" ht="15">
      <c r="A124" s="24"/>
      <c r="B124" s="10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24"/>
      <c r="N124" s="24"/>
      <c r="O124" s="15"/>
      <c r="P124" s="15"/>
      <c r="Q124" s="15"/>
      <c r="R124" s="15"/>
      <c r="S124" s="15"/>
      <c r="T124" s="42"/>
      <c r="U124" s="42"/>
      <c r="V124" s="42"/>
      <c r="W124" s="42"/>
      <c r="X124" s="42"/>
      <c r="Y124" s="42"/>
      <c r="Z124" s="42"/>
      <c r="AA124" s="42"/>
      <c r="AC124" s="24"/>
      <c r="AD124" s="24"/>
      <c r="AE124" s="24"/>
      <c r="AF124" s="24"/>
      <c r="AG124" s="24"/>
      <c r="AH124" s="24"/>
      <c r="AI124" s="24"/>
      <c r="AJ124" s="24"/>
      <c r="AK124" s="24"/>
    </row>
    <row r="125" spans="1:37" ht="15">
      <c r="A125" s="24"/>
      <c r="B125" s="10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24"/>
      <c r="N125" s="24"/>
      <c r="O125" s="15"/>
      <c r="P125" s="15"/>
      <c r="Q125" s="15"/>
      <c r="R125" s="15"/>
      <c r="S125" s="15"/>
      <c r="T125" s="42"/>
      <c r="U125" s="42"/>
      <c r="V125" s="42"/>
      <c r="W125" s="42"/>
      <c r="X125" s="42"/>
      <c r="Y125" s="42"/>
      <c r="Z125" s="42"/>
      <c r="AA125" s="42"/>
      <c r="AC125" s="24"/>
      <c r="AD125" s="24"/>
      <c r="AE125" s="24"/>
      <c r="AF125" s="24"/>
      <c r="AG125" s="24"/>
      <c r="AH125" s="24"/>
      <c r="AI125" s="24"/>
      <c r="AJ125" s="24"/>
      <c r="AK125" s="24"/>
    </row>
    <row r="126" spans="1:37" ht="15">
      <c r="A126" s="24"/>
      <c r="B126" s="10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24"/>
      <c r="N126" s="24"/>
      <c r="O126" s="15"/>
      <c r="P126" s="15"/>
      <c r="Q126" s="15"/>
      <c r="R126" s="15"/>
      <c r="S126" s="15"/>
      <c r="T126" s="42"/>
      <c r="U126" s="42"/>
      <c r="V126" s="42"/>
      <c r="W126" s="42"/>
      <c r="X126" s="42"/>
      <c r="Y126" s="42"/>
      <c r="Z126" s="42"/>
      <c r="AA126" s="42"/>
      <c r="AC126" s="24"/>
      <c r="AD126" s="24"/>
      <c r="AE126" s="24"/>
      <c r="AF126" s="24"/>
      <c r="AG126" s="24"/>
      <c r="AH126" s="24"/>
      <c r="AI126" s="24"/>
      <c r="AJ126" s="24"/>
      <c r="AK126" s="24"/>
    </row>
    <row r="127" spans="1:37" ht="15">
      <c r="A127" s="24"/>
      <c r="B127" s="10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24"/>
      <c r="N127" s="24"/>
      <c r="O127" s="15"/>
      <c r="P127" s="15"/>
      <c r="Q127" s="15"/>
      <c r="R127" s="15"/>
      <c r="S127" s="15"/>
      <c r="T127" s="42"/>
      <c r="U127" s="42"/>
      <c r="V127" s="42"/>
      <c r="W127" s="42"/>
      <c r="X127" s="42"/>
      <c r="Y127" s="42"/>
      <c r="Z127" s="42"/>
      <c r="AA127" s="42"/>
      <c r="AC127" s="24"/>
      <c r="AD127" s="24"/>
      <c r="AE127" s="24"/>
      <c r="AF127" s="24"/>
      <c r="AG127" s="24"/>
      <c r="AH127" s="24"/>
      <c r="AI127" s="24"/>
      <c r="AJ127" s="24"/>
      <c r="AK127" s="24"/>
    </row>
    <row r="128" spans="1:37" ht="15">
      <c r="A128" s="24"/>
      <c r="B128" s="10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24"/>
      <c r="N128" s="24"/>
      <c r="O128" s="15"/>
      <c r="P128" s="15"/>
      <c r="Q128" s="15"/>
      <c r="R128" s="15"/>
      <c r="S128" s="15"/>
      <c r="T128" s="42"/>
      <c r="U128" s="42"/>
      <c r="V128" s="42"/>
      <c r="W128" s="42"/>
      <c r="X128" s="42"/>
      <c r="Y128" s="42"/>
      <c r="Z128" s="42"/>
      <c r="AA128" s="42"/>
      <c r="AC128" s="24"/>
      <c r="AD128" s="24"/>
      <c r="AE128" s="24"/>
      <c r="AF128" s="24"/>
      <c r="AG128" s="24"/>
      <c r="AH128" s="24"/>
      <c r="AI128" s="24"/>
      <c r="AJ128" s="24"/>
      <c r="AK128" s="24"/>
    </row>
    <row r="129" spans="1:37" ht="15">
      <c r="A129" s="24"/>
      <c r="B129" s="10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24"/>
      <c r="N129" s="24"/>
      <c r="O129" s="15"/>
      <c r="P129" s="15"/>
      <c r="Q129" s="15"/>
      <c r="R129" s="15"/>
      <c r="S129" s="15"/>
      <c r="T129" s="42"/>
      <c r="U129" s="42"/>
      <c r="V129" s="42"/>
      <c r="W129" s="42"/>
      <c r="X129" s="42"/>
      <c r="Y129" s="42"/>
      <c r="Z129" s="42"/>
      <c r="AA129" s="42"/>
      <c r="AC129" s="24"/>
      <c r="AD129" s="24"/>
      <c r="AE129" s="24"/>
      <c r="AF129" s="24"/>
      <c r="AG129" s="24"/>
      <c r="AH129" s="24"/>
      <c r="AI129" s="24"/>
      <c r="AJ129" s="24"/>
      <c r="AK129" s="24"/>
    </row>
    <row r="130" spans="1:37" ht="15">
      <c r="A130" s="24"/>
      <c r="B130" s="10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24"/>
      <c r="N130" s="24"/>
      <c r="O130" s="15"/>
      <c r="P130" s="15"/>
      <c r="Q130" s="15"/>
      <c r="R130" s="15"/>
      <c r="S130" s="15"/>
      <c r="T130" s="42"/>
      <c r="U130" s="42"/>
      <c r="V130" s="42"/>
      <c r="W130" s="42"/>
      <c r="X130" s="42"/>
      <c r="Y130" s="42"/>
      <c r="Z130" s="42"/>
      <c r="AA130" s="42"/>
      <c r="AC130" s="24"/>
      <c r="AD130" s="24"/>
      <c r="AE130" s="24"/>
      <c r="AF130" s="24"/>
      <c r="AG130" s="24"/>
      <c r="AH130" s="24"/>
      <c r="AI130" s="24"/>
      <c r="AJ130" s="24"/>
      <c r="AK130" s="24"/>
    </row>
    <row r="131" spans="1:37" ht="15">
      <c r="A131" s="24"/>
      <c r="B131" s="10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24"/>
      <c r="N131" s="24"/>
      <c r="O131" s="15"/>
      <c r="P131" s="15"/>
      <c r="Q131" s="15"/>
      <c r="R131" s="15"/>
      <c r="S131" s="15"/>
      <c r="T131" s="42"/>
      <c r="U131" s="42"/>
      <c r="V131" s="42"/>
      <c r="W131" s="42"/>
      <c r="X131" s="42"/>
      <c r="Y131" s="42"/>
      <c r="Z131" s="42"/>
      <c r="AA131" s="42"/>
      <c r="AC131" s="24"/>
      <c r="AD131" s="24"/>
      <c r="AE131" s="24"/>
      <c r="AF131" s="24"/>
      <c r="AG131" s="24"/>
      <c r="AH131" s="24"/>
      <c r="AI131" s="24"/>
      <c r="AJ131" s="24"/>
      <c r="AK131" s="24"/>
    </row>
    <row r="132" spans="1:37" ht="15">
      <c r="A132" s="24"/>
      <c r="B132" s="10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24"/>
      <c r="N132" s="24"/>
      <c r="O132" s="15"/>
      <c r="P132" s="15"/>
      <c r="Q132" s="15"/>
      <c r="R132" s="15"/>
      <c r="S132" s="15"/>
      <c r="T132" s="42"/>
      <c r="U132" s="42"/>
      <c r="V132" s="42"/>
      <c r="W132" s="42"/>
      <c r="X132" s="42"/>
      <c r="Y132" s="42"/>
      <c r="Z132" s="42"/>
      <c r="AA132" s="42"/>
      <c r="AC132" s="24"/>
      <c r="AD132" s="24"/>
      <c r="AE132" s="24"/>
      <c r="AF132" s="24"/>
      <c r="AG132" s="24"/>
      <c r="AH132" s="24"/>
      <c r="AI132" s="24"/>
      <c r="AJ132" s="24"/>
      <c r="AK132" s="24"/>
    </row>
    <row r="133" spans="1:37" ht="15">
      <c r="A133" s="24"/>
      <c r="B133" s="10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24"/>
      <c r="N133" s="24"/>
      <c r="O133" s="15"/>
      <c r="P133" s="15"/>
      <c r="Q133" s="15"/>
      <c r="R133" s="15"/>
      <c r="S133" s="15"/>
      <c r="T133" s="42"/>
      <c r="U133" s="42"/>
      <c r="V133" s="42"/>
      <c r="W133" s="42"/>
      <c r="X133" s="42"/>
      <c r="Y133" s="42"/>
      <c r="Z133" s="42"/>
      <c r="AA133" s="42"/>
      <c r="AC133" s="24"/>
      <c r="AD133" s="24"/>
      <c r="AE133" s="24"/>
      <c r="AF133" s="24"/>
      <c r="AG133" s="24"/>
      <c r="AH133" s="24"/>
      <c r="AI133" s="24"/>
      <c r="AJ133" s="24"/>
      <c r="AK133" s="24"/>
    </row>
    <row r="134" spans="1:37" ht="15">
      <c r="A134" s="24"/>
      <c r="B134" s="10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24"/>
      <c r="N134" s="24"/>
      <c r="O134" s="15"/>
      <c r="P134" s="15"/>
      <c r="Q134" s="15"/>
      <c r="R134" s="15"/>
      <c r="S134" s="15"/>
      <c r="T134" s="42"/>
      <c r="U134" s="42"/>
      <c r="V134" s="42"/>
      <c r="W134" s="42"/>
      <c r="X134" s="42"/>
      <c r="Y134" s="42"/>
      <c r="Z134" s="42"/>
      <c r="AA134" s="42"/>
      <c r="AC134" s="24"/>
      <c r="AD134" s="24"/>
      <c r="AE134" s="24"/>
      <c r="AF134" s="24"/>
      <c r="AG134" s="24"/>
      <c r="AH134" s="24"/>
      <c r="AI134" s="24"/>
      <c r="AJ134" s="24"/>
      <c r="AK134" s="24"/>
    </row>
    <row r="135" spans="1:37" ht="15">
      <c r="A135" s="24"/>
      <c r="B135" s="10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24"/>
      <c r="N135" s="24"/>
      <c r="O135" s="15"/>
      <c r="P135" s="15"/>
      <c r="Q135" s="15"/>
      <c r="R135" s="15"/>
      <c r="S135" s="15"/>
      <c r="T135" s="42"/>
      <c r="U135" s="42"/>
      <c r="V135" s="42"/>
      <c r="W135" s="42"/>
      <c r="X135" s="42"/>
      <c r="Y135" s="42"/>
      <c r="Z135" s="42"/>
      <c r="AA135" s="42"/>
      <c r="AC135" s="24"/>
      <c r="AD135" s="24"/>
      <c r="AE135" s="24"/>
      <c r="AF135" s="24"/>
      <c r="AG135" s="24"/>
      <c r="AH135" s="24"/>
      <c r="AI135" s="24"/>
      <c r="AJ135" s="24"/>
      <c r="AK135" s="24"/>
    </row>
    <row r="136" spans="1:37" ht="15">
      <c r="A136" s="24"/>
      <c r="B136" s="10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24"/>
      <c r="N136" s="24"/>
      <c r="O136" s="15"/>
      <c r="P136" s="15"/>
      <c r="Q136" s="15"/>
      <c r="R136" s="15"/>
      <c r="S136" s="15"/>
      <c r="T136" s="42"/>
      <c r="U136" s="42"/>
      <c r="V136" s="42"/>
      <c r="W136" s="42"/>
      <c r="X136" s="42"/>
      <c r="Y136" s="42"/>
      <c r="Z136" s="42"/>
      <c r="AA136" s="42"/>
      <c r="AC136" s="24"/>
      <c r="AD136" s="24"/>
      <c r="AE136" s="24"/>
      <c r="AF136" s="24"/>
      <c r="AG136" s="24"/>
      <c r="AH136" s="24"/>
      <c r="AI136" s="24"/>
      <c r="AJ136" s="24"/>
      <c r="AK136" s="24"/>
    </row>
    <row r="137" spans="1:37" ht="15">
      <c r="A137" s="24"/>
      <c r="B137" s="10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24"/>
      <c r="N137" s="24"/>
      <c r="O137" s="15"/>
      <c r="P137" s="15"/>
      <c r="Q137" s="15"/>
      <c r="R137" s="15"/>
      <c r="S137" s="15"/>
      <c r="T137" s="42"/>
      <c r="U137" s="42"/>
      <c r="V137" s="42"/>
      <c r="W137" s="42"/>
      <c r="X137" s="42"/>
      <c r="Y137" s="42"/>
      <c r="Z137" s="42"/>
      <c r="AA137" s="42"/>
      <c r="AC137" s="24"/>
      <c r="AD137" s="24"/>
      <c r="AE137" s="24"/>
      <c r="AF137" s="24"/>
      <c r="AG137" s="24"/>
      <c r="AH137" s="24"/>
      <c r="AI137" s="24"/>
      <c r="AJ137" s="24"/>
      <c r="AK137" s="24"/>
    </row>
    <row r="138" spans="1:37" ht="15">
      <c r="A138" s="24"/>
      <c r="B138" s="10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24"/>
      <c r="N138" s="24"/>
      <c r="O138" s="15"/>
      <c r="P138" s="15"/>
      <c r="Q138" s="15"/>
      <c r="R138" s="15"/>
      <c r="S138" s="15"/>
      <c r="T138" s="42"/>
      <c r="U138" s="42"/>
      <c r="V138" s="42"/>
      <c r="W138" s="42"/>
      <c r="X138" s="42"/>
      <c r="Y138" s="42"/>
      <c r="Z138" s="42"/>
      <c r="AA138" s="42"/>
      <c r="AC138" s="24"/>
      <c r="AD138" s="24"/>
      <c r="AE138" s="24"/>
      <c r="AF138" s="24"/>
      <c r="AG138" s="24"/>
      <c r="AH138" s="24"/>
      <c r="AI138" s="24"/>
      <c r="AJ138" s="24"/>
      <c r="AK138" s="24"/>
    </row>
    <row r="139" spans="1:37" ht="15">
      <c r="A139" s="24"/>
      <c r="B139" s="10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24"/>
      <c r="N139" s="24"/>
      <c r="O139" s="15"/>
      <c r="P139" s="15"/>
      <c r="Q139" s="15"/>
      <c r="R139" s="15"/>
      <c r="S139" s="15"/>
      <c r="T139" s="42"/>
      <c r="U139" s="42"/>
      <c r="V139" s="42"/>
      <c r="W139" s="42"/>
      <c r="X139" s="42"/>
      <c r="Y139" s="42"/>
      <c r="Z139" s="42"/>
      <c r="AA139" s="42"/>
      <c r="AC139" s="24"/>
      <c r="AD139" s="24"/>
      <c r="AE139" s="24"/>
      <c r="AF139" s="24"/>
      <c r="AG139" s="24"/>
      <c r="AH139" s="24"/>
      <c r="AI139" s="24"/>
      <c r="AJ139" s="24"/>
      <c r="AK139" s="24"/>
    </row>
    <row r="140" spans="1:37" ht="15">
      <c r="A140" s="24"/>
      <c r="B140" s="10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24"/>
      <c r="N140" s="24"/>
      <c r="O140" s="15"/>
      <c r="P140" s="15"/>
      <c r="Q140" s="15"/>
      <c r="R140" s="15"/>
      <c r="S140" s="15"/>
      <c r="T140" s="42"/>
      <c r="U140" s="42"/>
      <c r="V140" s="42"/>
      <c r="W140" s="42"/>
      <c r="X140" s="42"/>
      <c r="Y140" s="42"/>
      <c r="Z140" s="42"/>
      <c r="AA140" s="42"/>
      <c r="AC140" s="24"/>
      <c r="AD140" s="24"/>
      <c r="AE140" s="24"/>
      <c r="AF140" s="24"/>
      <c r="AG140" s="24"/>
      <c r="AH140" s="24"/>
      <c r="AI140" s="24"/>
      <c r="AJ140" s="24"/>
      <c r="AK140" s="24"/>
    </row>
    <row r="141" spans="1:37" ht="15">
      <c r="A141" s="24"/>
      <c r="B141" s="10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24"/>
      <c r="N141" s="24"/>
      <c r="O141" s="15"/>
      <c r="P141" s="15"/>
      <c r="Q141" s="15"/>
      <c r="R141" s="15"/>
      <c r="S141" s="15"/>
      <c r="T141" s="42"/>
      <c r="U141" s="42"/>
      <c r="V141" s="42"/>
      <c r="W141" s="42"/>
      <c r="X141" s="42"/>
      <c r="Y141" s="42"/>
      <c r="Z141" s="42"/>
      <c r="AA141" s="42"/>
      <c r="AC141" s="24"/>
      <c r="AD141" s="24"/>
      <c r="AE141" s="24"/>
      <c r="AF141" s="24"/>
      <c r="AG141" s="24"/>
      <c r="AH141" s="24"/>
      <c r="AI141" s="24"/>
      <c r="AJ141" s="24"/>
      <c r="AK141" s="24"/>
    </row>
    <row r="142" spans="1:37" ht="15">
      <c r="A142" s="24"/>
      <c r="B142" s="10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24"/>
      <c r="N142" s="24"/>
      <c r="O142" s="15"/>
      <c r="P142" s="15"/>
      <c r="Q142" s="15"/>
      <c r="R142" s="15"/>
      <c r="S142" s="15"/>
      <c r="T142" s="42"/>
      <c r="U142" s="42"/>
      <c r="V142" s="42"/>
      <c r="W142" s="42"/>
      <c r="X142" s="42"/>
      <c r="Y142" s="42"/>
      <c r="Z142" s="42"/>
      <c r="AA142" s="42"/>
      <c r="AC142" s="24"/>
      <c r="AD142" s="24"/>
      <c r="AE142" s="24"/>
      <c r="AF142" s="24"/>
      <c r="AG142" s="24"/>
      <c r="AH142" s="24"/>
      <c r="AI142" s="24"/>
      <c r="AJ142" s="24"/>
      <c r="AK142" s="24"/>
    </row>
    <row r="143" spans="1:37" ht="15">
      <c r="A143" s="24"/>
      <c r="B143" s="10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24"/>
      <c r="N143" s="24"/>
      <c r="O143" s="15"/>
      <c r="P143" s="15"/>
      <c r="Q143" s="15"/>
      <c r="R143" s="15"/>
      <c r="S143" s="15"/>
      <c r="T143" s="42"/>
      <c r="U143" s="42"/>
      <c r="V143" s="42"/>
      <c r="W143" s="42"/>
      <c r="X143" s="42"/>
      <c r="Y143" s="42"/>
      <c r="Z143" s="42"/>
      <c r="AA143" s="42"/>
      <c r="AC143" s="24"/>
      <c r="AD143" s="24"/>
      <c r="AE143" s="24"/>
      <c r="AF143" s="24"/>
      <c r="AG143" s="24"/>
      <c r="AH143" s="24"/>
      <c r="AI143" s="24"/>
      <c r="AJ143" s="24"/>
      <c r="AK143" s="24"/>
    </row>
    <row r="144" spans="1:37" ht="15">
      <c r="A144" s="24"/>
      <c r="B144" s="10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24"/>
      <c r="N144" s="24"/>
      <c r="O144" s="15"/>
      <c r="P144" s="15"/>
      <c r="Q144" s="15"/>
      <c r="R144" s="15"/>
      <c r="S144" s="15"/>
      <c r="T144" s="42"/>
      <c r="U144" s="42"/>
      <c r="V144" s="42"/>
      <c r="W144" s="42"/>
      <c r="X144" s="42"/>
      <c r="Y144" s="42"/>
      <c r="Z144" s="42"/>
      <c r="AA144" s="42"/>
      <c r="AC144" s="24"/>
      <c r="AD144" s="24"/>
      <c r="AE144" s="24"/>
      <c r="AF144" s="24"/>
      <c r="AG144" s="24"/>
      <c r="AH144" s="24"/>
      <c r="AI144" s="24"/>
      <c r="AJ144" s="24"/>
      <c r="AK144" s="24"/>
    </row>
    <row r="145" spans="1:37" ht="15">
      <c r="A145" s="24"/>
      <c r="B145" s="10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24"/>
      <c r="N145" s="24"/>
      <c r="O145" s="15"/>
      <c r="P145" s="15"/>
      <c r="Q145" s="15"/>
      <c r="R145" s="15"/>
      <c r="S145" s="15"/>
      <c r="T145" s="42"/>
      <c r="U145" s="42"/>
      <c r="V145" s="42"/>
      <c r="W145" s="42"/>
      <c r="X145" s="42"/>
      <c r="Y145" s="42"/>
      <c r="Z145" s="42"/>
      <c r="AA145" s="42"/>
      <c r="AC145" s="24"/>
      <c r="AD145" s="24"/>
      <c r="AE145" s="24"/>
      <c r="AF145" s="24"/>
      <c r="AG145" s="24"/>
      <c r="AH145" s="24"/>
      <c r="AI145" s="24"/>
      <c r="AJ145" s="24"/>
      <c r="AK145" s="24"/>
    </row>
    <row r="146" spans="1:37" ht="15">
      <c r="A146" s="24"/>
      <c r="B146" s="10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24"/>
      <c r="N146" s="24"/>
      <c r="O146" s="15"/>
      <c r="P146" s="15"/>
      <c r="Q146" s="15"/>
      <c r="R146" s="15"/>
      <c r="S146" s="15"/>
      <c r="T146" s="42"/>
      <c r="U146" s="42"/>
      <c r="V146" s="42"/>
      <c r="W146" s="42"/>
      <c r="X146" s="42"/>
      <c r="Y146" s="42"/>
      <c r="Z146" s="42"/>
      <c r="AA146" s="42"/>
      <c r="AC146" s="24"/>
      <c r="AD146" s="24"/>
      <c r="AE146" s="24"/>
      <c r="AF146" s="24"/>
      <c r="AG146" s="24"/>
      <c r="AH146" s="24"/>
      <c r="AI146" s="24"/>
      <c r="AJ146" s="24"/>
      <c r="AK146" s="24"/>
    </row>
    <row r="147" spans="1:37" ht="15">
      <c r="A147" s="24"/>
      <c r="B147" s="10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24"/>
      <c r="N147" s="24"/>
      <c r="O147" s="15"/>
      <c r="P147" s="15"/>
      <c r="Q147" s="15"/>
      <c r="R147" s="15"/>
      <c r="S147" s="15"/>
      <c r="T147" s="42"/>
      <c r="U147" s="42"/>
      <c r="V147" s="42"/>
      <c r="W147" s="42"/>
      <c r="X147" s="42"/>
      <c r="Y147" s="42"/>
      <c r="Z147" s="42"/>
      <c r="AA147" s="42"/>
      <c r="AC147" s="24"/>
      <c r="AD147" s="24"/>
      <c r="AE147" s="24"/>
      <c r="AF147" s="24"/>
      <c r="AG147" s="24"/>
      <c r="AH147" s="24"/>
      <c r="AI147" s="24"/>
      <c r="AJ147" s="24"/>
      <c r="AK147" s="24"/>
    </row>
    <row r="148" spans="1:37" ht="15">
      <c r="A148" s="24"/>
      <c r="B148" s="10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24"/>
      <c r="N148" s="24"/>
      <c r="O148" s="15"/>
      <c r="P148" s="15"/>
      <c r="Q148" s="15"/>
      <c r="R148" s="15"/>
      <c r="S148" s="15"/>
      <c r="T148" s="42"/>
      <c r="U148" s="42"/>
      <c r="V148" s="42"/>
      <c r="W148" s="42"/>
      <c r="X148" s="42"/>
      <c r="Y148" s="42"/>
      <c r="Z148" s="42"/>
      <c r="AA148" s="42"/>
      <c r="AC148" s="24"/>
      <c r="AD148" s="24"/>
      <c r="AE148" s="24"/>
      <c r="AF148" s="24"/>
      <c r="AG148" s="24"/>
      <c r="AH148" s="24"/>
      <c r="AI148" s="24"/>
      <c r="AJ148" s="24"/>
      <c r="AK148" s="24"/>
    </row>
    <row r="149" spans="1:37" ht="15">
      <c r="A149" s="24"/>
      <c r="B149" s="10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24"/>
      <c r="N149" s="24"/>
      <c r="O149" s="15"/>
      <c r="P149" s="15"/>
      <c r="Q149" s="15"/>
      <c r="R149" s="15"/>
      <c r="S149" s="15"/>
      <c r="T149" s="42"/>
      <c r="U149" s="42"/>
      <c r="V149" s="42"/>
      <c r="W149" s="42"/>
      <c r="X149" s="42"/>
      <c r="Y149" s="42"/>
      <c r="Z149" s="42"/>
      <c r="AA149" s="42"/>
      <c r="AC149" s="24"/>
      <c r="AD149" s="24"/>
      <c r="AE149" s="24"/>
      <c r="AF149" s="24"/>
      <c r="AG149" s="24"/>
      <c r="AH149" s="24"/>
      <c r="AI149" s="24"/>
      <c r="AJ149" s="24"/>
      <c r="AK149" s="24"/>
    </row>
    <row r="150" spans="1:37" ht="15">
      <c r="A150" s="24"/>
      <c r="B150" s="10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24"/>
      <c r="N150" s="24"/>
      <c r="O150" s="15"/>
      <c r="P150" s="15"/>
      <c r="Q150" s="15"/>
      <c r="R150" s="15"/>
      <c r="S150" s="15"/>
      <c r="T150" s="42"/>
      <c r="U150" s="42"/>
      <c r="V150" s="42"/>
      <c r="W150" s="42"/>
      <c r="X150" s="42"/>
      <c r="Y150" s="42"/>
      <c r="Z150" s="42"/>
      <c r="AA150" s="42"/>
      <c r="AC150" s="24"/>
      <c r="AD150" s="24"/>
      <c r="AE150" s="24"/>
      <c r="AF150" s="24"/>
      <c r="AG150" s="24"/>
      <c r="AH150" s="24"/>
      <c r="AI150" s="24"/>
      <c r="AJ150" s="24"/>
      <c r="AK150" s="24"/>
    </row>
    <row r="151" spans="1:37" ht="15">
      <c r="A151" s="24"/>
      <c r="B151" s="10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24"/>
      <c r="N151" s="24"/>
      <c r="O151" s="15"/>
      <c r="P151" s="15"/>
      <c r="Q151" s="15"/>
      <c r="R151" s="15"/>
      <c r="S151" s="15"/>
      <c r="T151" s="42"/>
      <c r="U151" s="42"/>
      <c r="V151" s="42"/>
      <c r="W151" s="42"/>
      <c r="X151" s="42"/>
      <c r="Y151" s="42"/>
      <c r="Z151" s="42"/>
      <c r="AA151" s="42"/>
      <c r="AC151" s="24"/>
      <c r="AD151" s="24"/>
      <c r="AE151" s="24"/>
      <c r="AF151" s="24"/>
      <c r="AG151" s="24"/>
      <c r="AH151" s="24"/>
      <c r="AI151" s="24"/>
      <c r="AJ151" s="24"/>
      <c r="AK151" s="24"/>
    </row>
    <row r="152" spans="1:37" ht="15">
      <c r="A152" s="24"/>
      <c r="B152" s="10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24"/>
      <c r="N152" s="24"/>
      <c r="O152" s="15"/>
      <c r="P152" s="15"/>
      <c r="Q152" s="15"/>
      <c r="R152" s="15"/>
      <c r="S152" s="15"/>
      <c r="T152" s="42"/>
      <c r="U152" s="42"/>
      <c r="V152" s="42"/>
      <c r="W152" s="42"/>
      <c r="X152" s="42"/>
      <c r="Y152" s="42"/>
      <c r="Z152" s="42"/>
      <c r="AA152" s="42"/>
      <c r="AC152" s="24"/>
      <c r="AD152" s="24"/>
      <c r="AE152" s="24"/>
      <c r="AF152" s="24"/>
      <c r="AG152" s="24"/>
      <c r="AH152" s="24"/>
      <c r="AI152" s="24"/>
      <c r="AJ152" s="24"/>
      <c r="AK152" s="24"/>
    </row>
    <row r="153" spans="1:37" ht="15">
      <c r="A153" s="24"/>
      <c r="B153" s="10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24"/>
      <c r="N153" s="24"/>
      <c r="O153" s="15"/>
      <c r="P153" s="15"/>
      <c r="Q153" s="15"/>
      <c r="R153" s="15"/>
      <c r="S153" s="15"/>
      <c r="T153" s="42"/>
      <c r="U153" s="42"/>
      <c r="V153" s="42"/>
      <c r="W153" s="42"/>
      <c r="X153" s="42"/>
      <c r="Y153" s="42"/>
      <c r="Z153" s="42"/>
      <c r="AA153" s="42"/>
      <c r="AC153" s="24"/>
      <c r="AD153" s="24"/>
      <c r="AE153" s="24"/>
      <c r="AF153" s="24"/>
      <c r="AG153" s="24"/>
      <c r="AH153" s="24"/>
      <c r="AI153" s="24"/>
      <c r="AJ153" s="24"/>
      <c r="AK153" s="24"/>
    </row>
    <row r="154" spans="1:37" ht="15">
      <c r="A154" s="24"/>
      <c r="B154" s="10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24"/>
      <c r="N154" s="24"/>
      <c r="O154" s="15"/>
      <c r="P154" s="15"/>
      <c r="Q154" s="15"/>
      <c r="R154" s="15"/>
      <c r="S154" s="15"/>
      <c r="T154" s="42"/>
      <c r="U154" s="42"/>
      <c r="V154" s="42"/>
      <c r="W154" s="42"/>
      <c r="X154" s="42"/>
      <c r="Y154" s="42"/>
      <c r="Z154" s="42"/>
      <c r="AA154" s="42"/>
      <c r="AC154" s="24"/>
      <c r="AD154" s="24"/>
      <c r="AE154" s="24"/>
      <c r="AF154" s="24"/>
      <c r="AG154" s="24"/>
      <c r="AH154" s="24"/>
      <c r="AI154" s="24"/>
      <c r="AJ154" s="24"/>
      <c r="AK154" s="24"/>
    </row>
    <row r="155" spans="1:37" ht="15">
      <c r="A155" s="24"/>
      <c r="B155" s="10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24"/>
      <c r="N155" s="24"/>
      <c r="O155" s="15"/>
      <c r="P155" s="15"/>
      <c r="Q155" s="15"/>
      <c r="R155" s="15"/>
      <c r="S155" s="15"/>
      <c r="T155" s="42"/>
      <c r="U155" s="42"/>
      <c r="V155" s="42"/>
      <c r="W155" s="42"/>
      <c r="X155" s="42"/>
      <c r="Y155" s="42"/>
      <c r="Z155" s="42"/>
      <c r="AA155" s="42"/>
      <c r="AC155" s="24"/>
      <c r="AD155" s="24"/>
      <c r="AE155" s="24"/>
      <c r="AF155" s="24"/>
      <c r="AG155" s="24"/>
      <c r="AH155" s="24"/>
      <c r="AI155" s="24"/>
      <c r="AJ155" s="24"/>
      <c r="AK155" s="24"/>
    </row>
    <row r="156" spans="1:37" ht="15">
      <c r="A156" s="24"/>
      <c r="B156" s="10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24"/>
      <c r="N156" s="24"/>
      <c r="O156" s="15"/>
      <c r="P156" s="15"/>
      <c r="Q156" s="15"/>
      <c r="R156" s="15"/>
      <c r="S156" s="15"/>
      <c r="T156" s="42"/>
      <c r="U156" s="42"/>
      <c r="V156" s="42"/>
      <c r="W156" s="42"/>
      <c r="X156" s="42"/>
      <c r="Y156" s="42"/>
      <c r="Z156" s="42"/>
      <c r="AA156" s="42"/>
      <c r="AC156" s="24"/>
      <c r="AD156" s="24"/>
      <c r="AE156" s="24"/>
      <c r="AF156" s="24"/>
      <c r="AG156" s="24"/>
      <c r="AH156" s="24"/>
      <c r="AI156" s="24"/>
      <c r="AJ156" s="24"/>
      <c r="AK156" s="24"/>
    </row>
    <row r="157" spans="1:37" ht="15">
      <c r="A157" s="24"/>
      <c r="B157" s="10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24"/>
      <c r="N157" s="24"/>
      <c r="O157" s="15"/>
      <c r="P157" s="15"/>
      <c r="Q157" s="15"/>
      <c r="R157" s="15"/>
      <c r="S157" s="15"/>
      <c r="T157" s="42"/>
      <c r="U157" s="42"/>
      <c r="V157" s="42"/>
      <c r="W157" s="42"/>
      <c r="X157" s="42"/>
      <c r="Y157" s="42"/>
      <c r="Z157" s="42"/>
      <c r="AA157" s="42"/>
      <c r="AC157" s="24"/>
      <c r="AD157" s="24"/>
      <c r="AE157" s="24"/>
      <c r="AF157" s="24"/>
      <c r="AG157" s="24"/>
      <c r="AH157" s="24"/>
      <c r="AI157" s="24"/>
      <c r="AJ157" s="24"/>
      <c r="AK157" s="24"/>
    </row>
    <row r="158" spans="1:37" ht="15">
      <c r="A158" s="24"/>
      <c r="B158" s="10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24"/>
      <c r="N158" s="24"/>
      <c r="O158" s="15"/>
      <c r="P158" s="15"/>
      <c r="Q158" s="15"/>
      <c r="R158" s="15"/>
      <c r="S158" s="15"/>
      <c r="T158" s="42"/>
      <c r="U158" s="42"/>
      <c r="V158" s="42"/>
      <c r="W158" s="42"/>
      <c r="X158" s="42"/>
      <c r="Y158" s="42"/>
      <c r="Z158" s="42"/>
      <c r="AA158" s="42"/>
      <c r="AC158" s="24"/>
      <c r="AD158" s="24"/>
      <c r="AE158" s="24"/>
      <c r="AF158" s="24"/>
      <c r="AG158" s="24"/>
      <c r="AH158" s="24"/>
      <c r="AI158" s="24"/>
      <c r="AJ158" s="24"/>
      <c r="AK158" s="24"/>
    </row>
    <row r="159" spans="1:37" ht="15">
      <c r="A159" s="24"/>
      <c r="B159" s="10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24"/>
      <c r="N159" s="24"/>
      <c r="O159" s="15"/>
      <c r="P159" s="15"/>
      <c r="Q159" s="15"/>
      <c r="R159" s="15"/>
      <c r="S159" s="15"/>
      <c r="T159" s="42"/>
      <c r="U159" s="42"/>
      <c r="V159" s="42"/>
      <c r="W159" s="42"/>
      <c r="X159" s="42"/>
      <c r="Y159" s="42"/>
      <c r="Z159" s="42"/>
      <c r="AA159" s="42"/>
      <c r="AC159" s="24"/>
      <c r="AD159" s="24"/>
      <c r="AE159" s="24"/>
      <c r="AF159" s="24"/>
      <c r="AG159" s="24"/>
      <c r="AH159" s="24"/>
      <c r="AI159" s="24"/>
      <c r="AJ159" s="24"/>
      <c r="AK159" s="24"/>
    </row>
    <row r="160" spans="1:37" ht="15">
      <c r="A160" s="24"/>
      <c r="B160" s="10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24"/>
      <c r="N160" s="24"/>
      <c r="O160" s="15"/>
      <c r="P160" s="15"/>
      <c r="Q160" s="15"/>
      <c r="R160" s="15"/>
      <c r="S160" s="15"/>
      <c r="T160" s="42"/>
      <c r="U160" s="42"/>
      <c r="V160" s="42"/>
      <c r="W160" s="42"/>
      <c r="X160" s="42"/>
      <c r="Y160" s="42"/>
      <c r="Z160" s="42"/>
      <c r="AA160" s="42"/>
      <c r="AC160" s="24"/>
      <c r="AD160" s="24"/>
      <c r="AE160" s="24"/>
      <c r="AF160" s="24"/>
      <c r="AG160" s="24"/>
      <c r="AH160" s="24"/>
      <c r="AI160" s="24"/>
      <c r="AJ160" s="24"/>
      <c r="AK160" s="24"/>
    </row>
    <row r="161" spans="1:37" ht="15">
      <c r="A161" s="24"/>
      <c r="B161" s="10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24"/>
      <c r="N161" s="24"/>
      <c r="O161" s="15"/>
      <c r="P161" s="15"/>
      <c r="Q161" s="15"/>
      <c r="R161" s="15"/>
      <c r="S161" s="15"/>
      <c r="T161" s="42"/>
      <c r="U161" s="42"/>
      <c r="V161" s="42"/>
      <c r="W161" s="42"/>
      <c r="X161" s="42"/>
      <c r="Y161" s="42"/>
      <c r="Z161" s="42"/>
      <c r="AA161" s="42"/>
      <c r="AC161" s="24"/>
      <c r="AD161" s="24"/>
      <c r="AE161" s="24"/>
      <c r="AF161" s="24"/>
      <c r="AG161" s="24"/>
      <c r="AH161" s="24"/>
      <c r="AI161" s="24"/>
      <c r="AJ161" s="24"/>
      <c r="AK161" s="24"/>
    </row>
    <row r="162" spans="1:37" ht="15">
      <c r="A162" s="24"/>
      <c r="B162" s="10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24"/>
      <c r="N162" s="24"/>
      <c r="O162" s="15"/>
      <c r="P162" s="15"/>
      <c r="Q162" s="15"/>
      <c r="R162" s="15"/>
      <c r="S162" s="15"/>
      <c r="T162" s="42"/>
      <c r="U162" s="42"/>
      <c r="V162" s="42"/>
      <c r="W162" s="42"/>
      <c r="X162" s="42"/>
      <c r="Y162" s="42"/>
      <c r="Z162" s="42"/>
      <c r="AA162" s="42"/>
      <c r="AC162" s="24"/>
      <c r="AD162" s="24"/>
      <c r="AE162" s="24"/>
      <c r="AF162" s="24"/>
      <c r="AG162" s="24"/>
      <c r="AH162" s="24"/>
      <c r="AI162" s="24"/>
      <c r="AJ162" s="24"/>
      <c r="AK162" s="24"/>
    </row>
    <row r="163" spans="1:37" ht="15">
      <c r="A163" s="24"/>
      <c r="B163" s="10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24"/>
      <c r="N163" s="24"/>
      <c r="O163" s="15"/>
      <c r="P163" s="15"/>
      <c r="Q163" s="15"/>
      <c r="R163" s="15"/>
      <c r="S163" s="15"/>
      <c r="T163" s="42"/>
      <c r="U163" s="42"/>
      <c r="V163" s="42"/>
      <c r="W163" s="42"/>
      <c r="X163" s="42"/>
      <c r="Y163" s="42"/>
      <c r="Z163" s="42"/>
      <c r="AA163" s="42"/>
      <c r="AC163" s="24"/>
      <c r="AD163" s="24"/>
      <c r="AE163" s="24"/>
      <c r="AF163" s="24"/>
      <c r="AG163" s="24"/>
      <c r="AH163" s="24"/>
      <c r="AI163" s="24"/>
      <c r="AJ163" s="24"/>
      <c r="AK163" s="24"/>
    </row>
    <row r="164" spans="1:37" ht="15">
      <c r="A164" s="24"/>
      <c r="B164" s="10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24"/>
      <c r="N164" s="24"/>
      <c r="O164" s="15"/>
      <c r="P164" s="15"/>
      <c r="Q164" s="15"/>
      <c r="R164" s="15"/>
      <c r="S164" s="15"/>
      <c r="T164" s="42"/>
      <c r="U164" s="42"/>
      <c r="V164" s="42"/>
      <c r="W164" s="42"/>
      <c r="X164" s="42"/>
      <c r="Y164" s="42"/>
      <c r="Z164" s="42"/>
      <c r="AA164" s="42"/>
      <c r="AC164" s="24"/>
      <c r="AD164" s="24"/>
      <c r="AE164" s="24"/>
      <c r="AF164" s="24"/>
      <c r="AG164" s="24"/>
      <c r="AH164" s="24"/>
      <c r="AI164" s="24"/>
      <c r="AJ164" s="24"/>
      <c r="AK164" s="24"/>
    </row>
    <row r="165" spans="1:37" ht="15">
      <c r="A165" s="24"/>
      <c r="B165" s="10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24"/>
      <c r="N165" s="24"/>
      <c r="O165" s="15"/>
      <c r="P165" s="15"/>
      <c r="Q165" s="15"/>
      <c r="R165" s="15"/>
      <c r="S165" s="15"/>
      <c r="T165" s="42"/>
      <c r="U165" s="42"/>
      <c r="V165" s="42"/>
      <c r="W165" s="42"/>
      <c r="X165" s="42"/>
      <c r="Y165" s="42"/>
      <c r="Z165" s="42"/>
      <c r="AA165" s="42"/>
      <c r="AC165" s="24"/>
      <c r="AD165" s="24"/>
      <c r="AE165" s="24"/>
      <c r="AF165" s="24"/>
      <c r="AG165" s="24"/>
      <c r="AH165" s="24"/>
      <c r="AI165" s="24"/>
      <c r="AJ165" s="24"/>
      <c r="AK165" s="24"/>
    </row>
    <row r="166" spans="1:37" ht="15">
      <c r="A166" s="24"/>
      <c r="B166" s="10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24"/>
      <c r="N166" s="24"/>
      <c r="O166" s="15"/>
      <c r="P166" s="15"/>
      <c r="Q166" s="15"/>
      <c r="R166" s="15"/>
      <c r="S166" s="15"/>
      <c r="T166" s="42"/>
      <c r="U166" s="42"/>
      <c r="V166" s="42"/>
      <c r="W166" s="42"/>
      <c r="X166" s="42"/>
      <c r="Y166" s="42"/>
      <c r="Z166" s="42"/>
      <c r="AA166" s="42"/>
      <c r="AC166" s="24"/>
      <c r="AD166" s="24"/>
      <c r="AE166" s="24"/>
      <c r="AF166" s="24"/>
      <c r="AG166" s="24"/>
      <c r="AH166" s="24"/>
      <c r="AI166" s="24"/>
      <c r="AJ166" s="24"/>
      <c r="AK166" s="24"/>
    </row>
    <row r="167" spans="1:37" ht="15">
      <c r="A167" s="24"/>
      <c r="B167" s="10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24"/>
      <c r="N167" s="24"/>
      <c r="O167" s="15"/>
      <c r="P167" s="15"/>
      <c r="Q167" s="15"/>
      <c r="R167" s="15"/>
      <c r="S167" s="15"/>
      <c r="T167" s="42"/>
      <c r="U167" s="42"/>
      <c r="V167" s="42"/>
      <c r="W167" s="42"/>
      <c r="X167" s="42"/>
      <c r="Y167" s="42"/>
      <c r="Z167" s="42"/>
      <c r="AA167" s="42"/>
      <c r="AC167" s="24"/>
      <c r="AD167" s="24"/>
      <c r="AE167" s="24"/>
      <c r="AF167" s="24"/>
      <c r="AG167" s="24"/>
      <c r="AH167" s="24"/>
      <c r="AI167" s="24"/>
      <c r="AJ167" s="24"/>
      <c r="AK167" s="24"/>
    </row>
    <row r="168" spans="1:37" ht="15">
      <c r="A168" s="24"/>
      <c r="B168" s="10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24"/>
      <c r="N168" s="24"/>
      <c r="O168" s="15"/>
      <c r="P168" s="15"/>
      <c r="Q168" s="15"/>
      <c r="R168" s="15"/>
      <c r="S168" s="15"/>
      <c r="T168" s="42"/>
      <c r="U168" s="42"/>
      <c r="V168" s="42"/>
      <c r="W168" s="42"/>
      <c r="X168" s="42"/>
      <c r="Y168" s="42"/>
      <c r="Z168" s="42"/>
      <c r="AA168" s="42"/>
      <c r="AC168" s="24"/>
      <c r="AD168" s="24"/>
      <c r="AE168" s="24"/>
      <c r="AF168" s="24"/>
      <c r="AG168" s="24"/>
      <c r="AH168" s="24"/>
      <c r="AI168" s="24"/>
      <c r="AJ168" s="24"/>
      <c r="AK168" s="24"/>
    </row>
    <row r="169" spans="1:37" ht="15">
      <c r="A169" s="24"/>
      <c r="B169" s="10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24"/>
      <c r="N169" s="24"/>
      <c r="O169" s="15"/>
      <c r="P169" s="15"/>
      <c r="Q169" s="15"/>
      <c r="R169" s="15"/>
      <c r="S169" s="15"/>
      <c r="T169" s="42"/>
      <c r="U169" s="42"/>
      <c r="V169" s="42"/>
      <c r="W169" s="42"/>
      <c r="X169" s="42"/>
      <c r="Y169" s="42"/>
      <c r="Z169" s="42"/>
      <c r="AA169" s="42"/>
      <c r="AC169" s="24"/>
      <c r="AD169" s="24"/>
      <c r="AE169" s="24"/>
      <c r="AF169" s="24"/>
      <c r="AG169" s="24"/>
      <c r="AH169" s="24"/>
      <c r="AI169" s="24"/>
      <c r="AJ169" s="24"/>
      <c r="AK169" s="24"/>
    </row>
    <row r="170" spans="1:37" ht="15">
      <c r="A170" s="24"/>
      <c r="B170" s="10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24"/>
      <c r="N170" s="24"/>
      <c r="O170" s="15"/>
      <c r="P170" s="15"/>
      <c r="Q170" s="15"/>
      <c r="R170" s="15"/>
      <c r="S170" s="15"/>
      <c r="T170" s="42"/>
      <c r="U170" s="42"/>
      <c r="V170" s="42"/>
      <c r="W170" s="42"/>
      <c r="X170" s="42"/>
      <c r="Y170" s="42"/>
      <c r="Z170" s="42"/>
      <c r="AA170" s="42"/>
      <c r="AC170" s="24"/>
      <c r="AD170" s="24"/>
      <c r="AE170" s="24"/>
      <c r="AF170" s="24"/>
      <c r="AG170" s="24"/>
      <c r="AH170" s="24"/>
      <c r="AI170" s="24"/>
      <c r="AJ170" s="24"/>
      <c r="AK170" s="24"/>
    </row>
    <row r="171" spans="1:37" ht="15">
      <c r="A171" s="24"/>
      <c r="B171" s="10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24"/>
      <c r="N171" s="24"/>
      <c r="O171" s="15"/>
      <c r="P171" s="15"/>
      <c r="Q171" s="15"/>
      <c r="R171" s="15"/>
      <c r="S171" s="15"/>
      <c r="T171" s="42"/>
      <c r="U171" s="42"/>
      <c r="V171" s="42"/>
      <c r="W171" s="42"/>
      <c r="X171" s="42"/>
      <c r="Y171" s="42"/>
      <c r="Z171" s="42"/>
      <c r="AA171" s="42"/>
      <c r="AC171" s="24"/>
      <c r="AD171" s="24"/>
      <c r="AE171" s="24"/>
      <c r="AF171" s="24"/>
      <c r="AG171" s="24"/>
      <c r="AH171" s="24"/>
      <c r="AI171" s="24"/>
      <c r="AJ171" s="24"/>
      <c r="AK171" s="24"/>
    </row>
    <row r="172" spans="1:37" ht="15">
      <c r="A172" s="24"/>
      <c r="B172" s="10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24"/>
      <c r="N172" s="24"/>
      <c r="O172" s="15"/>
      <c r="P172" s="15"/>
      <c r="Q172" s="15"/>
      <c r="R172" s="15"/>
      <c r="S172" s="15"/>
      <c r="T172" s="42"/>
      <c r="U172" s="42"/>
      <c r="V172" s="42"/>
      <c r="W172" s="42"/>
      <c r="X172" s="42"/>
      <c r="Y172" s="42"/>
      <c r="Z172" s="42"/>
      <c r="AA172" s="42"/>
      <c r="AC172" s="24"/>
      <c r="AD172" s="24"/>
      <c r="AE172" s="24"/>
      <c r="AF172" s="24"/>
      <c r="AG172" s="24"/>
      <c r="AH172" s="24"/>
      <c r="AI172" s="24"/>
      <c r="AJ172" s="24"/>
      <c r="AK172" s="24"/>
    </row>
    <row r="173" spans="1:37" ht="15">
      <c r="A173" s="24"/>
      <c r="B173" s="10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24"/>
      <c r="N173" s="24"/>
      <c r="O173" s="15"/>
      <c r="P173" s="15"/>
      <c r="Q173" s="15"/>
      <c r="R173" s="15"/>
      <c r="S173" s="15"/>
      <c r="T173" s="42"/>
      <c r="U173" s="42"/>
      <c r="V173" s="42"/>
      <c r="W173" s="42"/>
      <c r="X173" s="42"/>
      <c r="Y173" s="42"/>
      <c r="Z173" s="42"/>
      <c r="AA173" s="42"/>
      <c r="AC173" s="24"/>
      <c r="AD173" s="24"/>
      <c r="AE173" s="24"/>
      <c r="AF173" s="24"/>
      <c r="AG173" s="24"/>
      <c r="AH173" s="24"/>
      <c r="AI173" s="24"/>
      <c r="AJ173" s="24"/>
      <c r="AK173" s="24"/>
    </row>
    <row r="174" spans="1:37" ht="15">
      <c r="A174" s="24"/>
      <c r="B174" s="10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24"/>
      <c r="N174" s="24"/>
      <c r="O174" s="15"/>
      <c r="P174" s="15"/>
      <c r="Q174" s="15"/>
      <c r="R174" s="15"/>
      <c r="S174" s="15"/>
      <c r="T174" s="42"/>
      <c r="U174" s="42"/>
      <c r="V174" s="42"/>
      <c r="W174" s="42"/>
      <c r="X174" s="42"/>
      <c r="Y174" s="42"/>
      <c r="Z174" s="42"/>
      <c r="AA174" s="42"/>
      <c r="AC174" s="24"/>
      <c r="AD174" s="24"/>
      <c r="AE174" s="24"/>
      <c r="AF174" s="24"/>
      <c r="AG174" s="24"/>
      <c r="AH174" s="24"/>
      <c r="AI174" s="24"/>
      <c r="AJ174" s="24"/>
      <c r="AK174" s="24"/>
    </row>
    <row r="175" spans="1:37" ht="15">
      <c r="A175" s="24"/>
      <c r="B175" s="10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24"/>
      <c r="N175" s="24"/>
      <c r="O175" s="15"/>
      <c r="P175" s="15"/>
      <c r="Q175" s="15"/>
      <c r="R175" s="15"/>
      <c r="S175" s="15"/>
      <c r="T175" s="42"/>
      <c r="U175" s="42"/>
      <c r="V175" s="42"/>
      <c r="W175" s="42"/>
      <c r="X175" s="42"/>
      <c r="Y175" s="42"/>
      <c r="Z175" s="42"/>
      <c r="AA175" s="42"/>
      <c r="AC175" s="24"/>
      <c r="AD175" s="24"/>
      <c r="AE175" s="24"/>
      <c r="AF175" s="24"/>
      <c r="AG175" s="24"/>
      <c r="AH175" s="24"/>
      <c r="AI175" s="24"/>
      <c r="AJ175" s="24"/>
      <c r="AK175" s="24"/>
    </row>
    <row r="176" spans="1:37" ht="15">
      <c r="A176" s="24"/>
      <c r="B176" s="10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24"/>
      <c r="N176" s="24"/>
      <c r="O176" s="15"/>
      <c r="P176" s="15"/>
      <c r="Q176" s="15"/>
      <c r="R176" s="15"/>
      <c r="S176" s="15"/>
      <c r="T176" s="42"/>
      <c r="U176" s="42"/>
      <c r="V176" s="42"/>
      <c r="W176" s="42"/>
      <c r="X176" s="42"/>
      <c r="Y176" s="42"/>
      <c r="Z176" s="42"/>
      <c r="AA176" s="42"/>
      <c r="AC176" s="24"/>
      <c r="AD176" s="24"/>
      <c r="AE176" s="24"/>
      <c r="AF176" s="24"/>
      <c r="AG176" s="24"/>
      <c r="AH176" s="24"/>
      <c r="AI176" s="24"/>
      <c r="AJ176" s="24"/>
      <c r="AK176" s="24"/>
    </row>
    <row r="177" spans="1:37" ht="15">
      <c r="A177" s="24"/>
      <c r="B177" s="10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24"/>
      <c r="N177" s="24"/>
      <c r="O177" s="15"/>
      <c r="P177" s="15"/>
      <c r="Q177" s="15"/>
      <c r="R177" s="15"/>
      <c r="S177" s="15"/>
      <c r="T177" s="42"/>
      <c r="U177" s="42"/>
      <c r="V177" s="42"/>
      <c r="W177" s="42"/>
      <c r="X177" s="42"/>
      <c r="Y177" s="42"/>
      <c r="Z177" s="42"/>
      <c r="AA177" s="42"/>
      <c r="AC177" s="24"/>
      <c r="AD177" s="24"/>
      <c r="AE177" s="24"/>
      <c r="AF177" s="24"/>
      <c r="AG177" s="24"/>
      <c r="AH177" s="24"/>
      <c r="AI177" s="24"/>
      <c r="AJ177" s="24"/>
      <c r="AK177" s="24"/>
    </row>
    <row r="178" spans="1:37" ht="15">
      <c r="A178" s="24"/>
      <c r="B178" s="10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24"/>
      <c r="N178" s="24"/>
      <c r="O178" s="15"/>
      <c r="P178" s="15"/>
      <c r="Q178" s="15"/>
      <c r="R178" s="15"/>
      <c r="S178" s="15"/>
      <c r="T178" s="42"/>
      <c r="U178" s="42"/>
      <c r="V178" s="42"/>
      <c r="W178" s="42"/>
      <c r="X178" s="42"/>
      <c r="Y178" s="42"/>
      <c r="Z178" s="42"/>
      <c r="AA178" s="42"/>
      <c r="AC178" s="24"/>
      <c r="AD178" s="24"/>
      <c r="AE178" s="24"/>
      <c r="AF178" s="24"/>
      <c r="AG178" s="24"/>
      <c r="AH178" s="24"/>
      <c r="AI178" s="24"/>
      <c r="AJ178" s="24"/>
      <c r="AK178" s="24"/>
    </row>
    <row r="179" spans="1:37" ht="15">
      <c r="A179" s="24"/>
      <c r="B179" s="10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24"/>
      <c r="N179" s="24"/>
      <c r="O179" s="15"/>
      <c r="P179" s="15"/>
      <c r="Q179" s="15"/>
      <c r="R179" s="15"/>
      <c r="S179" s="15"/>
      <c r="T179" s="42"/>
      <c r="U179" s="42"/>
      <c r="V179" s="42"/>
      <c r="W179" s="42"/>
      <c r="X179" s="42"/>
      <c r="Y179" s="42"/>
      <c r="Z179" s="42"/>
      <c r="AA179" s="42"/>
      <c r="AC179" s="24"/>
      <c r="AD179" s="24"/>
      <c r="AE179" s="24"/>
      <c r="AF179" s="24"/>
      <c r="AG179" s="24"/>
      <c r="AH179" s="24"/>
      <c r="AI179" s="24"/>
      <c r="AJ179" s="24"/>
      <c r="AK179" s="24"/>
    </row>
    <row r="180" spans="1:37" ht="15">
      <c r="A180" s="24"/>
      <c r="B180" s="10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24"/>
      <c r="N180" s="24"/>
      <c r="O180" s="15"/>
      <c r="P180" s="15"/>
      <c r="Q180" s="15"/>
      <c r="R180" s="15"/>
      <c r="S180" s="15"/>
      <c r="T180" s="42"/>
      <c r="U180" s="42"/>
      <c r="V180" s="42"/>
      <c r="W180" s="42"/>
      <c r="X180" s="42"/>
      <c r="Y180" s="42"/>
      <c r="Z180" s="42"/>
      <c r="AA180" s="42"/>
      <c r="AC180" s="24"/>
      <c r="AD180" s="24"/>
      <c r="AE180" s="24"/>
      <c r="AF180" s="24"/>
      <c r="AG180" s="24"/>
      <c r="AH180" s="24"/>
      <c r="AI180" s="24"/>
      <c r="AJ180" s="24"/>
      <c r="AK180" s="24"/>
    </row>
    <row r="181" spans="1:37" ht="15">
      <c r="A181" s="24"/>
      <c r="B181" s="10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24"/>
      <c r="N181" s="24"/>
      <c r="O181" s="15"/>
      <c r="P181" s="15"/>
      <c r="Q181" s="15"/>
      <c r="R181" s="15"/>
      <c r="S181" s="15"/>
      <c r="T181" s="42"/>
      <c r="U181" s="42"/>
      <c r="V181" s="42"/>
      <c r="W181" s="42"/>
      <c r="X181" s="42"/>
      <c r="Y181" s="42"/>
      <c r="Z181" s="42"/>
      <c r="AA181" s="42"/>
      <c r="AC181" s="24"/>
      <c r="AD181" s="24"/>
      <c r="AE181" s="24"/>
      <c r="AF181" s="24"/>
      <c r="AG181" s="24"/>
      <c r="AH181" s="24"/>
      <c r="AI181" s="24"/>
      <c r="AJ181" s="24"/>
      <c r="AK181" s="24"/>
    </row>
    <row r="182" spans="1:37" ht="15">
      <c r="A182" s="24"/>
      <c r="B182" s="10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24"/>
      <c r="N182" s="24"/>
      <c r="O182" s="15"/>
      <c r="P182" s="15"/>
      <c r="Q182" s="15"/>
      <c r="R182" s="15"/>
      <c r="S182" s="15"/>
      <c r="T182" s="42"/>
      <c r="U182" s="42"/>
      <c r="V182" s="42"/>
      <c r="W182" s="42"/>
      <c r="X182" s="42"/>
      <c r="Y182" s="42"/>
      <c r="Z182" s="42"/>
      <c r="AA182" s="42"/>
      <c r="AC182" s="24"/>
      <c r="AD182" s="24"/>
      <c r="AE182" s="24"/>
      <c r="AF182" s="24"/>
      <c r="AG182" s="24"/>
      <c r="AH182" s="24"/>
      <c r="AI182" s="24"/>
      <c r="AJ182" s="24"/>
      <c r="AK182" s="24"/>
    </row>
    <row r="183" spans="1:37" ht="15">
      <c r="A183" s="24"/>
      <c r="B183" s="10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24"/>
      <c r="N183" s="24"/>
      <c r="O183" s="15"/>
      <c r="P183" s="15"/>
      <c r="Q183" s="15"/>
      <c r="R183" s="15"/>
      <c r="S183" s="15"/>
      <c r="T183" s="42"/>
      <c r="U183" s="42"/>
      <c r="V183" s="42"/>
      <c r="W183" s="42"/>
      <c r="X183" s="42"/>
      <c r="Y183" s="42"/>
      <c r="Z183" s="42"/>
      <c r="AA183" s="42"/>
      <c r="AC183" s="24"/>
      <c r="AD183" s="24"/>
      <c r="AE183" s="24"/>
      <c r="AF183" s="24"/>
      <c r="AG183" s="24"/>
      <c r="AH183" s="24"/>
      <c r="AI183" s="24"/>
      <c r="AJ183" s="24"/>
      <c r="AK183" s="24"/>
    </row>
    <row r="184" spans="1:37" ht="15">
      <c r="A184" s="24"/>
      <c r="B184" s="10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24"/>
      <c r="N184" s="24"/>
      <c r="O184" s="15"/>
      <c r="P184" s="15"/>
      <c r="Q184" s="15"/>
      <c r="R184" s="15"/>
      <c r="S184" s="15"/>
      <c r="T184" s="42"/>
      <c r="U184" s="42"/>
      <c r="V184" s="42"/>
      <c r="W184" s="42"/>
      <c r="X184" s="42"/>
      <c r="Y184" s="42"/>
      <c r="Z184" s="42"/>
      <c r="AA184" s="42"/>
      <c r="AC184" s="24"/>
      <c r="AD184" s="24"/>
      <c r="AE184" s="24"/>
      <c r="AF184" s="24"/>
      <c r="AG184" s="24"/>
      <c r="AH184" s="24"/>
      <c r="AI184" s="24"/>
      <c r="AJ184" s="24"/>
      <c r="AK184" s="24"/>
    </row>
    <row r="185" spans="1:37" ht="15">
      <c r="A185" s="24"/>
      <c r="B185" s="10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24"/>
      <c r="N185" s="24"/>
      <c r="O185" s="15"/>
      <c r="P185" s="15"/>
      <c r="Q185" s="15"/>
      <c r="R185" s="15"/>
      <c r="S185" s="15"/>
      <c r="T185" s="42"/>
      <c r="U185" s="42"/>
      <c r="V185" s="42"/>
      <c r="W185" s="42"/>
      <c r="X185" s="42"/>
      <c r="Y185" s="42"/>
      <c r="Z185" s="42"/>
      <c r="AA185" s="42"/>
      <c r="AC185" s="24"/>
      <c r="AD185" s="24"/>
      <c r="AE185" s="24"/>
      <c r="AF185" s="24"/>
      <c r="AG185" s="24"/>
      <c r="AH185" s="24"/>
      <c r="AI185" s="24"/>
      <c r="AJ185" s="24"/>
      <c r="AK185" s="24"/>
    </row>
    <row r="186" spans="1:37" ht="15">
      <c r="A186" s="24"/>
      <c r="B186" s="10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24"/>
      <c r="N186" s="24"/>
      <c r="O186" s="15"/>
      <c r="P186" s="15"/>
      <c r="Q186" s="15"/>
      <c r="R186" s="15"/>
      <c r="S186" s="15"/>
      <c r="T186" s="42"/>
      <c r="U186" s="42"/>
      <c r="V186" s="42"/>
      <c r="W186" s="42"/>
      <c r="X186" s="42"/>
      <c r="Y186" s="42"/>
      <c r="Z186" s="42"/>
      <c r="AA186" s="42"/>
      <c r="AC186" s="24"/>
      <c r="AD186" s="24"/>
      <c r="AE186" s="24"/>
      <c r="AF186" s="24"/>
      <c r="AG186" s="24"/>
      <c r="AH186" s="24"/>
      <c r="AI186" s="24"/>
      <c r="AJ186" s="24"/>
      <c r="AK186" s="24"/>
    </row>
    <row r="187" spans="1:37" ht="15">
      <c r="A187" s="24"/>
      <c r="B187" s="10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24"/>
      <c r="N187" s="24"/>
      <c r="O187" s="15"/>
      <c r="P187" s="15"/>
      <c r="Q187" s="15"/>
      <c r="R187" s="15"/>
      <c r="S187" s="15"/>
      <c r="T187" s="42"/>
      <c r="U187" s="42"/>
      <c r="V187" s="42"/>
      <c r="W187" s="42"/>
      <c r="X187" s="42"/>
      <c r="Y187" s="42"/>
      <c r="Z187" s="42"/>
      <c r="AA187" s="42"/>
      <c r="AC187" s="24"/>
      <c r="AD187" s="24"/>
      <c r="AE187" s="24"/>
      <c r="AF187" s="24"/>
      <c r="AG187" s="24"/>
      <c r="AH187" s="24"/>
      <c r="AI187" s="24"/>
      <c r="AJ187" s="24"/>
      <c r="AK187" s="24"/>
    </row>
    <row r="188" spans="1:37" ht="15">
      <c r="A188" s="24"/>
      <c r="B188" s="10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24"/>
      <c r="N188" s="24"/>
      <c r="O188" s="15"/>
      <c r="P188" s="15"/>
      <c r="Q188" s="15"/>
      <c r="R188" s="15"/>
      <c r="S188" s="15"/>
      <c r="T188" s="42"/>
      <c r="U188" s="42"/>
      <c r="V188" s="42"/>
      <c r="W188" s="42"/>
      <c r="X188" s="42"/>
      <c r="Y188" s="42"/>
      <c r="Z188" s="42"/>
      <c r="AA188" s="42"/>
      <c r="AC188" s="24"/>
      <c r="AD188" s="24"/>
      <c r="AE188" s="24"/>
      <c r="AF188" s="24"/>
      <c r="AG188" s="24"/>
      <c r="AH188" s="24"/>
      <c r="AI188" s="24"/>
      <c r="AJ188" s="24"/>
      <c r="AK188" s="24"/>
    </row>
    <row r="189" spans="1:37" ht="15">
      <c r="A189" s="24"/>
      <c r="B189" s="10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24"/>
      <c r="N189" s="24"/>
      <c r="O189" s="15"/>
      <c r="P189" s="15"/>
      <c r="Q189" s="15"/>
      <c r="R189" s="15"/>
      <c r="S189" s="15"/>
      <c r="T189" s="42"/>
      <c r="U189" s="42"/>
      <c r="V189" s="42"/>
      <c r="W189" s="42"/>
      <c r="X189" s="42"/>
      <c r="Y189" s="42"/>
      <c r="Z189" s="42"/>
      <c r="AA189" s="42"/>
      <c r="AC189" s="24"/>
      <c r="AD189" s="24"/>
      <c r="AE189" s="24"/>
      <c r="AF189" s="24"/>
      <c r="AG189" s="24"/>
      <c r="AH189" s="24"/>
      <c r="AI189" s="24"/>
      <c r="AJ189" s="24"/>
      <c r="AK189" s="24"/>
    </row>
    <row r="190" spans="1:37" ht="15">
      <c r="A190" s="24"/>
      <c r="B190" s="10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24"/>
      <c r="N190" s="24"/>
      <c r="O190" s="15"/>
      <c r="P190" s="15"/>
      <c r="Q190" s="15"/>
      <c r="R190" s="15"/>
      <c r="S190" s="15"/>
      <c r="T190" s="42"/>
      <c r="U190" s="42"/>
      <c r="V190" s="42"/>
      <c r="W190" s="42"/>
      <c r="X190" s="42"/>
      <c r="Y190" s="42"/>
      <c r="Z190" s="42"/>
      <c r="AA190" s="42"/>
      <c r="AC190" s="24"/>
      <c r="AD190" s="24"/>
      <c r="AE190" s="24"/>
      <c r="AF190" s="24"/>
      <c r="AG190" s="24"/>
      <c r="AH190" s="24"/>
      <c r="AI190" s="24"/>
      <c r="AJ190" s="24"/>
      <c r="AK190" s="24"/>
    </row>
    <row r="191" spans="1:37" ht="15">
      <c r="A191" s="24"/>
      <c r="B191" s="10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24"/>
      <c r="N191" s="24"/>
      <c r="O191" s="15"/>
      <c r="P191" s="15"/>
      <c r="Q191" s="15"/>
      <c r="R191" s="15"/>
      <c r="S191" s="15"/>
      <c r="T191" s="42"/>
      <c r="U191" s="42"/>
      <c r="V191" s="42"/>
      <c r="W191" s="42"/>
      <c r="X191" s="42"/>
      <c r="Y191" s="42"/>
      <c r="Z191" s="42"/>
      <c r="AA191" s="42"/>
      <c r="AC191" s="24"/>
      <c r="AD191" s="24"/>
      <c r="AE191" s="24"/>
      <c r="AF191" s="24"/>
      <c r="AG191" s="24"/>
      <c r="AH191" s="24"/>
      <c r="AI191" s="24"/>
      <c r="AJ191" s="24"/>
      <c r="AK191" s="24"/>
    </row>
    <row r="192" spans="1:37" ht="15">
      <c r="A192" s="24"/>
      <c r="B192" s="10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24"/>
      <c r="N192" s="24"/>
      <c r="O192" s="15"/>
      <c r="P192" s="15"/>
      <c r="Q192" s="15"/>
      <c r="R192" s="15"/>
      <c r="S192" s="15"/>
      <c r="T192" s="42"/>
      <c r="U192" s="42"/>
      <c r="V192" s="42"/>
      <c r="W192" s="42"/>
      <c r="X192" s="42"/>
      <c r="Y192" s="42"/>
      <c r="Z192" s="42"/>
      <c r="AA192" s="42"/>
      <c r="AC192" s="24"/>
      <c r="AD192" s="24"/>
      <c r="AE192" s="24"/>
      <c r="AF192" s="24"/>
      <c r="AG192" s="24"/>
      <c r="AH192" s="24"/>
      <c r="AI192" s="24"/>
      <c r="AJ192" s="24"/>
      <c r="AK192" s="24"/>
    </row>
    <row r="193" spans="1:37" ht="15">
      <c r="A193" s="24"/>
      <c r="B193" s="10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24"/>
      <c r="N193" s="24"/>
      <c r="O193" s="15"/>
      <c r="P193" s="15"/>
      <c r="Q193" s="15"/>
      <c r="R193" s="15"/>
      <c r="S193" s="15"/>
      <c r="T193" s="42"/>
      <c r="U193" s="42"/>
      <c r="V193" s="42"/>
      <c r="W193" s="42"/>
      <c r="X193" s="42"/>
      <c r="Y193" s="42"/>
      <c r="Z193" s="42"/>
      <c r="AA193" s="42"/>
      <c r="AC193" s="24"/>
      <c r="AD193" s="24"/>
      <c r="AE193" s="24"/>
      <c r="AF193" s="24"/>
      <c r="AG193" s="24"/>
      <c r="AH193" s="24"/>
      <c r="AI193" s="24"/>
      <c r="AJ193" s="24"/>
      <c r="AK193" s="24"/>
    </row>
    <row r="194" spans="1:37" ht="15">
      <c r="A194" s="24"/>
      <c r="B194" s="10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24"/>
      <c r="N194" s="24"/>
      <c r="O194" s="15"/>
      <c r="P194" s="15"/>
      <c r="Q194" s="15"/>
      <c r="R194" s="15"/>
      <c r="S194" s="15"/>
      <c r="T194" s="42"/>
      <c r="U194" s="42"/>
      <c r="V194" s="42"/>
      <c r="W194" s="42"/>
      <c r="X194" s="42"/>
      <c r="Y194" s="42"/>
      <c r="Z194" s="42"/>
      <c r="AA194" s="42"/>
      <c r="AC194" s="24"/>
      <c r="AD194" s="24"/>
      <c r="AE194" s="24"/>
      <c r="AF194" s="24"/>
      <c r="AG194" s="24"/>
      <c r="AH194" s="24"/>
      <c r="AI194" s="24"/>
      <c r="AJ194" s="24"/>
      <c r="AK194" s="24"/>
    </row>
    <row r="195" spans="1:37" ht="15">
      <c r="A195" s="24"/>
      <c r="B195" s="10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24"/>
      <c r="N195" s="24"/>
      <c r="O195" s="15"/>
      <c r="P195" s="15"/>
      <c r="Q195" s="15"/>
      <c r="R195" s="15"/>
      <c r="S195" s="15"/>
      <c r="T195" s="42"/>
      <c r="U195" s="42"/>
      <c r="V195" s="42"/>
      <c r="W195" s="42"/>
      <c r="X195" s="42"/>
      <c r="Y195" s="42"/>
      <c r="Z195" s="42"/>
      <c r="AA195" s="42"/>
      <c r="AC195" s="24"/>
      <c r="AD195" s="24"/>
      <c r="AE195" s="24"/>
      <c r="AF195" s="24"/>
      <c r="AG195" s="24"/>
      <c r="AH195" s="24"/>
      <c r="AI195" s="24"/>
      <c r="AJ195" s="24"/>
      <c r="AK195" s="24"/>
    </row>
    <row r="196" spans="1:37" ht="15">
      <c r="A196" s="24"/>
      <c r="B196" s="10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24"/>
      <c r="N196" s="24"/>
      <c r="O196" s="15"/>
      <c r="P196" s="15"/>
      <c r="Q196" s="15"/>
      <c r="R196" s="15"/>
      <c r="S196" s="15"/>
      <c r="T196" s="42"/>
      <c r="U196" s="42"/>
      <c r="V196" s="42"/>
      <c r="W196" s="42"/>
      <c r="X196" s="42"/>
      <c r="Y196" s="42"/>
      <c r="Z196" s="42"/>
      <c r="AA196" s="42"/>
      <c r="AC196" s="24"/>
      <c r="AD196" s="24"/>
      <c r="AE196" s="24"/>
      <c r="AF196" s="24"/>
      <c r="AG196" s="24"/>
      <c r="AH196" s="24"/>
      <c r="AI196" s="24"/>
      <c r="AJ196" s="24"/>
      <c r="AK196" s="24"/>
    </row>
    <row r="197" spans="1:37" ht="15">
      <c r="A197" s="24"/>
      <c r="B197" s="10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24"/>
      <c r="N197" s="24"/>
      <c r="O197" s="15"/>
      <c r="P197" s="15"/>
      <c r="Q197" s="15"/>
      <c r="R197" s="15"/>
      <c r="S197" s="15"/>
      <c r="T197" s="42"/>
      <c r="U197" s="42"/>
      <c r="V197" s="42"/>
      <c r="W197" s="42"/>
      <c r="X197" s="42"/>
      <c r="Y197" s="42"/>
      <c r="Z197" s="42"/>
      <c r="AA197" s="42"/>
      <c r="AC197" s="24"/>
      <c r="AD197" s="24"/>
      <c r="AE197" s="24"/>
      <c r="AF197" s="24"/>
      <c r="AG197" s="24"/>
      <c r="AH197" s="24"/>
      <c r="AI197" s="24"/>
      <c r="AJ197" s="24"/>
      <c r="AK197" s="24"/>
    </row>
    <row r="198" spans="1:37" ht="15">
      <c r="A198" s="24"/>
      <c r="B198" s="10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24"/>
      <c r="N198" s="24"/>
      <c r="O198" s="15"/>
      <c r="P198" s="15"/>
      <c r="Q198" s="15"/>
      <c r="R198" s="15"/>
      <c r="S198" s="15"/>
      <c r="T198" s="42"/>
      <c r="U198" s="42"/>
      <c r="V198" s="42"/>
      <c r="W198" s="42"/>
      <c r="X198" s="42"/>
      <c r="Y198" s="42"/>
      <c r="Z198" s="42"/>
      <c r="AA198" s="42"/>
      <c r="AC198" s="24"/>
      <c r="AD198" s="24"/>
      <c r="AE198" s="24"/>
      <c r="AF198" s="24"/>
      <c r="AG198" s="24"/>
      <c r="AH198" s="24"/>
      <c r="AI198" s="24"/>
      <c r="AJ198" s="24"/>
      <c r="AK198" s="24"/>
    </row>
    <row r="199" spans="1:37" ht="15">
      <c r="A199" s="24"/>
      <c r="B199" s="10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24"/>
      <c r="N199" s="24"/>
      <c r="O199" s="15"/>
      <c r="P199" s="15"/>
      <c r="Q199" s="15"/>
      <c r="R199" s="15"/>
      <c r="S199" s="15"/>
      <c r="T199" s="42"/>
      <c r="U199" s="42"/>
      <c r="V199" s="42"/>
      <c r="W199" s="42"/>
      <c r="X199" s="42"/>
      <c r="Y199" s="42"/>
      <c r="Z199" s="42"/>
      <c r="AA199" s="42"/>
      <c r="AC199" s="24"/>
      <c r="AD199" s="24"/>
      <c r="AE199" s="24"/>
      <c r="AF199" s="24"/>
      <c r="AG199" s="24"/>
      <c r="AH199" s="24"/>
      <c r="AI199" s="24"/>
      <c r="AJ199" s="24"/>
      <c r="AK199" s="24"/>
    </row>
    <row r="200" spans="1:37" ht="15">
      <c r="A200" s="24"/>
      <c r="B200" s="10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24"/>
      <c r="N200" s="24"/>
      <c r="O200" s="15"/>
      <c r="P200" s="15"/>
      <c r="Q200" s="15"/>
      <c r="R200" s="15"/>
      <c r="S200" s="15"/>
      <c r="T200" s="42"/>
      <c r="U200" s="42"/>
      <c r="V200" s="42"/>
      <c r="W200" s="42"/>
      <c r="X200" s="42"/>
      <c r="Y200" s="42"/>
      <c r="Z200" s="42"/>
      <c r="AA200" s="42"/>
      <c r="AC200" s="24"/>
      <c r="AD200" s="24"/>
      <c r="AE200" s="24"/>
      <c r="AF200" s="24"/>
      <c r="AG200" s="24"/>
      <c r="AH200" s="24"/>
      <c r="AI200" s="24"/>
      <c r="AJ200" s="24"/>
      <c r="AK200" s="24"/>
    </row>
    <row r="201" spans="1:37" ht="15">
      <c r="A201" s="24"/>
      <c r="B201" s="10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24"/>
      <c r="N201" s="24"/>
      <c r="O201" s="15"/>
      <c r="P201" s="15"/>
      <c r="Q201" s="15"/>
      <c r="R201" s="15"/>
      <c r="S201" s="15"/>
      <c r="T201" s="42"/>
      <c r="U201" s="42"/>
      <c r="V201" s="42"/>
      <c r="W201" s="42"/>
      <c r="X201" s="42"/>
      <c r="Y201" s="42"/>
      <c r="Z201" s="42"/>
      <c r="AA201" s="42"/>
      <c r="AC201" s="24"/>
      <c r="AD201" s="24"/>
      <c r="AE201" s="24"/>
      <c r="AF201" s="24"/>
      <c r="AG201" s="24"/>
      <c r="AH201" s="24"/>
      <c r="AI201" s="24"/>
      <c r="AJ201" s="24"/>
      <c r="AK201" s="24"/>
    </row>
    <row r="202" spans="1:37" ht="15">
      <c r="A202" s="24"/>
      <c r="B202" s="10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24"/>
      <c r="N202" s="24"/>
      <c r="O202" s="15"/>
      <c r="P202" s="15"/>
      <c r="Q202" s="15"/>
      <c r="R202" s="15"/>
      <c r="S202" s="15"/>
      <c r="T202" s="42"/>
      <c r="U202" s="42"/>
      <c r="V202" s="42"/>
      <c r="W202" s="42"/>
      <c r="X202" s="42"/>
      <c r="Y202" s="42"/>
      <c r="Z202" s="42"/>
      <c r="AA202" s="42"/>
      <c r="AC202" s="24"/>
      <c r="AD202" s="24"/>
      <c r="AE202" s="24"/>
      <c r="AF202" s="24"/>
      <c r="AG202" s="24"/>
      <c r="AH202" s="24"/>
      <c r="AI202" s="24"/>
      <c r="AJ202" s="24"/>
      <c r="AK202" s="24"/>
    </row>
    <row r="203" spans="1:37" ht="15">
      <c r="A203" s="24"/>
      <c r="B203" s="10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24"/>
      <c r="N203" s="24"/>
      <c r="O203" s="15"/>
      <c r="P203" s="15"/>
      <c r="Q203" s="15"/>
      <c r="R203" s="15"/>
      <c r="S203" s="15"/>
      <c r="T203" s="42"/>
      <c r="U203" s="42"/>
      <c r="V203" s="42"/>
      <c r="W203" s="42"/>
      <c r="X203" s="42"/>
      <c r="Y203" s="42"/>
      <c r="Z203" s="42"/>
      <c r="AA203" s="42"/>
      <c r="AC203" s="24"/>
      <c r="AD203" s="24"/>
      <c r="AE203" s="24"/>
      <c r="AF203" s="24"/>
      <c r="AG203" s="24"/>
      <c r="AH203" s="24"/>
      <c r="AI203" s="24"/>
      <c r="AJ203" s="24"/>
      <c r="AK203" s="24"/>
    </row>
    <row r="204" spans="1:37" ht="15">
      <c r="A204" s="24"/>
      <c r="B204" s="10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24"/>
      <c r="N204" s="24"/>
      <c r="O204" s="15"/>
      <c r="P204" s="15"/>
      <c r="Q204" s="15"/>
      <c r="R204" s="15"/>
      <c r="S204" s="15"/>
      <c r="T204" s="42"/>
      <c r="U204" s="42"/>
      <c r="V204" s="42"/>
      <c r="W204" s="42"/>
      <c r="X204" s="42"/>
      <c r="Y204" s="42"/>
      <c r="Z204" s="42"/>
      <c r="AA204" s="42"/>
      <c r="AC204" s="24"/>
      <c r="AD204" s="24"/>
      <c r="AE204" s="24"/>
      <c r="AF204" s="24"/>
      <c r="AG204" s="24"/>
      <c r="AH204" s="24"/>
      <c r="AI204" s="24"/>
      <c r="AJ204" s="24"/>
      <c r="AK204" s="24"/>
    </row>
    <row r="205" spans="1:37" ht="15">
      <c r="A205" s="24"/>
      <c r="B205" s="10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24"/>
      <c r="N205" s="24"/>
      <c r="O205" s="15"/>
      <c r="P205" s="15"/>
      <c r="Q205" s="15"/>
      <c r="R205" s="15"/>
      <c r="S205" s="15"/>
      <c r="T205" s="42"/>
      <c r="U205" s="42"/>
      <c r="V205" s="42"/>
      <c r="W205" s="42"/>
      <c r="X205" s="42"/>
      <c r="Y205" s="42"/>
      <c r="Z205" s="42"/>
      <c r="AA205" s="42"/>
      <c r="AC205" s="24"/>
      <c r="AD205" s="24"/>
      <c r="AE205" s="24"/>
      <c r="AF205" s="24"/>
      <c r="AG205" s="24"/>
      <c r="AH205" s="24"/>
      <c r="AI205" s="24"/>
      <c r="AJ205" s="24"/>
      <c r="AK205" s="24"/>
    </row>
    <row r="206" spans="1:37" ht="15">
      <c r="A206" s="24"/>
      <c r="B206" s="10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24"/>
      <c r="N206" s="24"/>
      <c r="O206" s="15"/>
      <c r="P206" s="15"/>
      <c r="Q206" s="15"/>
      <c r="R206" s="15"/>
      <c r="S206" s="15"/>
      <c r="T206" s="42"/>
      <c r="U206" s="42"/>
      <c r="V206" s="42"/>
      <c r="W206" s="42"/>
      <c r="X206" s="42"/>
      <c r="Y206" s="42"/>
      <c r="Z206" s="42"/>
      <c r="AA206" s="42"/>
      <c r="AC206" s="24"/>
      <c r="AD206" s="24"/>
      <c r="AE206" s="24"/>
      <c r="AF206" s="24"/>
      <c r="AG206" s="24"/>
      <c r="AH206" s="24"/>
      <c r="AI206" s="24"/>
      <c r="AJ206" s="24"/>
      <c r="AK206" s="24"/>
    </row>
    <row r="207" spans="1:37" ht="15">
      <c r="A207" s="24"/>
      <c r="B207" s="10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24"/>
      <c r="N207" s="24"/>
      <c r="O207" s="15"/>
      <c r="P207" s="15"/>
      <c r="Q207" s="15"/>
      <c r="R207" s="15"/>
      <c r="S207" s="15"/>
      <c r="T207" s="42"/>
      <c r="U207" s="42"/>
      <c r="V207" s="42"/>
      <c r="W207" s="42"/>
      <c r="X207" s="42"/>
      <c r="Y207" s="42"/>
      <c r="Z207" s="42"/>
      <c r="AA207" s="42"/>
      <c r="AC207" s="24"/>
      <c r="AD207" s="24"/>
      <c r="AE207" s="24"/>
      <c r="AF207" s="24"/>
      <c r="AG207" s="24"/>
      <c r="AH207" s="24"/>
      <c r="AI207" s="24"/>
      <c r="AJ207" s="24"/>
      <c r="AK207" s="24"/>
    </row>
    <row r="208" spans="1:37" ht="15">
      <c r="A208" s="24"/>
      <c r="B208" s="10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24"/>
      <c r="N208" s="24"/>
      <c r="O208" s="15"/>
      <c r="P208" s="15"/>
      <c r="Q208" s="15"/>
      <c r="R208" s="15"/>
      <c r="S208" s="15"/>
      <c r="T208" s="42"/>
      <c r="U208" s="42"/>
      <c r="V208" s="42"/>
      <c r="W208" s="42"/>
      <c r="X208" s="42"/>
      <c r="Y208" s="42"/>
      <c r="Z208" s="42"/>
      <c r="AA208" s="42"/>
      <c r="AC208" s="24"/>
      <c r="AD208" s="24"/>
      <c r="AE208" s="24"/>
      <c r="AF208" s="24"/>
      <c r="AG208" s="24"/>
      <c r="AH208" s="24"/>
      <c r="AI208" s="24"/>
      <c r="AJ208" s="24"/>
      <c r="AK208" s="24"/>
    </row>
    <row r="209" spans="1:37" ht="15">
      <c r="A209" s="24"/>
      <c r="B209" s="10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24"/>
      <c r="N209" s="24"/>
      <c r="O209" s="15"/>
      <c r="P209" s="15"/>
      <c r="Q209" s="15"/>
      <c r="R209" s="15"/>
      <c r="S209" s="15"/>
      <c r="T209" s="42"/>
      <c r="U209" s="42"/>
      <c r="V209" s="42"/>
      <c r="W209" s="42"/>
      <c r="X209" s="42"/>
      <c r="Y209" s="42"/>
      <c r="Z209" s="42"/>
      <c r="AA209" s="42"/>
      <c r="AC209" s="24"/>
      <c r="AD209" s="24"/>
      <c r="AE209" s="24"/>
      <c r="AF209" s="24"/>
      <c r="AG209" s="24"/>
      <c r="AH209" s="24"/>
      <c r="AI209" s="24"/>
      <c r="AJ209" s="24"/>
      <c r="AK209" s="24"/>
    </row>
    <row r="210" spans="1:37" ht="15">
      <c r="A210" s="24"/>
      <c r="B210" s="10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24"/>
      <c r="N210" s="24"/>
      <c r="O210" s="15"/>
      <c r="P210" s="15"/>
      <c r="Q210" s="15"/>
      <c r="R210" s="15"/>
      <c r="S210" s="15"/>
      <c r="T210" s="42"/>
      <c r="U210" s="42"/>
      <c r="V210" s="42"/>
      <c r="W210" s="42"/>
      <c r="X210" s="42"/>
      <c r="Y210" s="42"/>
      <c r="Z210" s="42"/>
      <c r="AA210" s="42"/>
      <c r="AC210" s="24"/>
      <c r="AD210" s="24"/>
      <c r="AE210" s="24"/>
      <c r="AF210" s="24"/>
      <c r="AG210" s="24"/>
      <c r="AH210" s="24"/>
      <c r="AI210" s="24"/>
      <c r="AJ210" s="24"/>
      <c r="AK210" s="24"/>
    </row>
    <row r="211" spans="1:37" ht="15">
      <c r="A211" s="24"/>
      <c r="B211" s="10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24"/>
      <c r="N211" s="24"/>
      <c r="O211" s="15"/>
      <c r="P211" s="15"/>
      <c r="Q211" s="15"/>
      <c r="R211" s="15"/>
      <c r="S211" s="15"/>
      <c r="T211" s="42"/>
      <c r="U211" s="42"/>
      <c r="V211" s="42"/>
      <c r="W211" s="42"/>
      <c r="X211" s="42"/>
      <c r="Y211" s="42"/>
      <c r="Z211" s="42"/>
      <c r="AA211" s="42"/>
      <c r="AC211" s="24"/>
      <c r="AD211" s="24"/>
      <c r="AE211" s="24"/>
      <c r="AF211" s="24"/>
      <c r="AG211" s="24"/>
      <c r="AH211" s="24"/>
      <c r="AI211" s="24"/>
      <c r="AJ211" s="24"/>
      <c r="AK211" s="24"/>
    </row>
    <row r="212" spans="1:37" ht="15">
      <c r="A212" s="24"/>
      <c r="B212" s="10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24"/>
      <c r="N212" s="24"/>
      <c r="O212" s="15"/>
      <c r="P212" s="15"/>
      <c r="Q212" s="15"/>
      <c r="R212" s="15"/>
      <c r="S212" s="15"/>
      <c r="T212" s="42"/>
      <c r="U212" s="42"/>
      <c r="V212" s="42"/>
      <c r="W212" s="42"/>
      <c r="X212" s="42"/>
      <c r="Y212" s="42"/>
      <c r="Z212" s="42"/>
      <c r="AA212" s="42"/>
      <c r="AC212" s="24"/>
      <c r="AD212" s="24"/>
      <c r="AE212" s="24"/>
      <c r="AF212" s="24"/>
      <c r="AG212" s="24"/>
      <c r="AH212" s="24"/>
      <c r="AI212" s="24"/>
      <c r="AJ212" s="24"/>
      <c r="AK212" s="24"/>
    </row>
    <row r="213" spans="1:37" ht="15">
      <c r="A213" s="24"/>
      <c r="B213" s="10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24"/>
      <c r="N213" s="24"/>
      <c r="O213" s="15"/>
      <c r="P213" s="15"/>
      <c r="Q213" s="15"/>
      <c r="R213" s="15"/>
      <c r="S213" s="15"/>
      <c r="T213" s="42"/>
      <c r="U213" s="42"/>
      <c r="V213" s="42"/>
      <c r="W213" s="42"/>
      <c r="X213" s="42"/>
      <c r="Y213" s="42"/>
      <c r="Z213" s="42"/>
      <c r="AA213" s="42"/>
      <c r="AC213" s="24"/>
      <c r="AD213" s="24"/>
      <c r="AE213" s="24"/>
      <c r="AF213" s="24"/>
      <c r="AG213" s="24"/>
      <c r="AH213" s="24"/>
      <c r="AI213" s="24"/>
      <c r="AJ213" s="24"/>
      <c r="AK213" s="24"/>
    </row>
    <row r="214" spans="1:37" ht="15">
      <c r="A214" s="24"/>
      <c r="B214" s="10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24"/>
      <c r="N214" s="24"/>
      <c r="O214" s="15"/>
      <c r="P214" s="15"/>
      <c r="Q214" s="15"/>
      <c r="R214" s="15"/>
      <c r="S214" s="15"/>
      <c r="T214" s="42"/>
      <c r="U214" s="42"/>
      <c r="V214" s="42"/>
      <c r="W214" s="42"/>
      <c r="X214" s="42"/>
      <c r="Y214" s="42"/>
      <c r="Z214" s="42"/>
      <c r="AA214" s="42"/>
      <c r="AC214" s="24"/>
      <c r="AD214" s="24"/>
      <c r="AE214" s="24"/>
      <c r="AF214" s="24"/>
      <c r="AG214" s="24"/>
      <c r="AH214" s="24"/>
      <c r="AI214" s="24"/>
      <c r="AJ214" s="24"/>
      <c r="AK214" s="24"/>
    </row>
    <row r="215" spans="1:37" ht="15">
      <c r="A215" s="24"/>
      <c r="B215" s="10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24"/>
      <c r="N215" s="24"/>
      <c r="O215" s="15"/>
      <c r="P215" s="15"/>
      <c r="Q215" s="15"/>
      <c r="R215" s="15"/>
      <c r="S215" s="15"/>
      <c r="T215" s="42"/>
      <c r="U215" s="42"/>
      <c r="V215" s="42"/>
      <c r="W215" s="42"/>
      <c r="X215" s="42"/>
      <c r="Y215" s="42"/>
      <c r="Z215" s="42"/>
      <c r="AA215" s="42"/>
      <c r="AC215" s="24"/>
      <c r="AD215" s="24"/>
      <c r="AE215" s="24"/>
      <c r="AF215" s="24"/>
      <c r="AG215" s="24"/>
      <c r="AH215" s="24"/>
      <c r="AI215" s="24"/>
      <c r="AJ215" s="24"/>
      <c r="AK215" s="24"/>
    </row>
    <row r="216" spans="1:37" ht="15">
      <c r="A216" s="24"/>
      <c r="B216" s="10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24"/>
      <c r="N216" s="24"/>
      <c r="O216" s="15"/>
      <c r="P216" s="15"/>
      <c r="Q216" s="15"/>
      <c r="R216" s="15"/>
      <c r="S216" s="15"/>
      <c r="T216" s="42"/>
      <c r="U216" s="42"/>
      <c r="V216" s="42"/>
      <c r="W216" s="42"/>
      <c r="X216" s="42"/>
      <c r="Y216" s="42"/>
      <c r="Z216" s="42"/>
      <c r="AA216" s="42"/>
      <c r="AC216" s="24"/>
      <c r="AD216" s="24"/>
      <c r="AE216" s="24"/>
      <c r="AF216" s="24"/>
      <c r="AG216" s="24"/>
      <c r="AH216" s="24"/>
      <c r="AI216" s="24"/>
      <c r="AJ216" s="24"/>
      <c r="AK216" s="24"/>
    </row>
    <row r="217" spans="1:37" ht="15">
      <c r="A217" s="24"/>
      <c r="B217" s="10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24"/>
      <c r="N217" s="24"/>
      <c r="O217" s="15"/>
      <c r="P217" s="15"/>
      <c r="Q217" s="15"/>
      <c r="R217" s="15"/>
      <c r="S217" s="15"/>
      <c r="T217" s="42"/>
      <c r="U217" s="42"/>
      <c r="V217" s="42"/>
      <c r="W217" s="42"/>
      <c r="X217" s="42"/>
      <c r="Y217" s="42"/>
      <c r="Z217" s="42"/>
      <c r="AA217" s="42"/>
      <c r="AC217" s="24"/>
      <c r="AD217" s="24"/>
      <c r="AE217" s="24"/>
      <c r="AF217" s="24"/>
      <c r="AG217" s="24"/>
      <c r="AH217" s="24"/>
      <c r="AI217" s="24"/>
      <c r="AJ217" s="24"/>
      <c r="AK217" s="24"/>
    </row>
    <row r="218" spans="1:37" ht="15">
      <c r="A218" s="24"/>
      <c r="B218" s="10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24"/>
      <c r="N218" s="24"/>
      <c r="O218" s="15"/>
      <c r="P218" s="15"/>
      <c r="Q218" s="15"/>
      <c r="R218" s="15"/>
      <c r="S218" s="15"/>
      <c r="T218" s="42"/>
      <c r="U218" s="42"/>
      <c r="V218" s="42"/>
      <c r="W218" s="42"/>
      <c r="X218" s="42"/>
      <c r="Y218" s="42"/>
      <c r="Z218" s="42"/>
      <c r="AA218" s="42"/>
      <c r="AC218" s="24"/>
      <c r="AD218" s="24"/>
      <c r="AE218" s="24"/>
      <c r="AF218" s="24"/>
      <c r="AG218" s="24"/>
      <c r="AH218" s="24"/>
      <c r="AI218" s="24"/>
      <c r="AJ218" s="24"/>
      <c r="AK218" s="24"/>
    </row>
    <row r="219" spans="1:37" ht="15">
      <c r="A219" s="24"/>
      <c r="B219" s="10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24"/>
      <c r="N219" s="24"/>
      <c r="O219" s="15"/>
      <c r="P219" s="15"/>
      <c r="Q219" s="15"/>
      <c r="R219" s="15"/>
      <c r="S219" s="15"/>
      <c r="T219" s="42"/>
      <c r="U219" s="42"/>
      <c r="V219" s="42"/>
      <c r="W219" s="42"/>
      <c r="X219" s="42"/>
      <c r="Y219" s="42"/>
      <c r="Z219" s="42"/>
      <c r="AA219" s="42"/>
      <c r="AC219" s="24"/>
      <c r="AD219" s="24"/>
      <c r="AE219" s="24"/>
      <c r="AF219" s="24"/>
      <c r="AG219" s="24"/>
      <c r="AH219" s="24"/>
      <c r="AI219" s="24"/>
      <c r="AJ219" s="24"/>
      <c r="AK219" s="24"/>
    </row>
    <row r="220" spans="1:37" ht="15">
      <c r="A220" s="24"/>
      <c r="B220" s="10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24"/>
      <c r="N220" s="24"/>
      <c r="O220" s="15"/>
      <c r="P220" s="15"/>
      <c r="Q220" s="15"/>
      <c r="R220" s="15"/>
      <c r="S220" s="15"/>
      <c r="T220" s="42"/>
      <c r="U220" s="42"/>
      <c r="V220" s="42"/>
      <c r="W220" s="42"/>
      <c r="X220" s="42"/>
      <c r="Y220" s="42"/>
      <c r="Z220" s="42"/>
      <c r="AA220" s="42"/>
      <c r="AC220" s="24"/>
      <c r="AD220" s="24"/>
      <c r="AE220" s="24"/>
      <c r="AF220" s="24"/>
      <c r="AG220" s="24"/>
      <c r="AH220" s="24"/>
      <c r="AI220" s="24"/>
      <c r="AJ220" s="24"/>
      <c r="AK220" s="24"/>
    </row>
    <row r="221" spans="1:37" ht="15">
      <c r="A221" s="24"/>
      <c r="B221" s="10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24"/>
      <c r="N221" s="24"/>
      <c r="O221" s="15"/>
      <c r="P221" s="15"/>
      <c r="Q221" s="15"/>
      <c r="R221" s="15"/>
      <c r="S221" s="15"/>
      <c r="T221" s="42"/>
      <c r="U221" s="42"/>
      <c r="V221" s="42"/>
      <c r="W221" s="42"/>
      <c r="X221" s="42"/>
      <c r="Y221" s="42"/>
      <c r="Z221" s="42"/>
      <c r="AA221" s="42"/>
      <c r="AC221" s="24"/>
      <c r="AD221" s="24"/>
      <c r="AE221" s="24"/>
      <c r="AF221" s="24"/>
      <c r="AG221" s="24"/>
      <c r="AH221" s="24"/>
      <c r="AI221" s="24"/>
      <c r="AJ221" s="24"/>
      <c r="AK221" s="24"/>
    </row>
    <row r="222" spans="1:37" ht="15">
      <c r="A222" s="24"/>
      <c r="B222" s="10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24"/>
      <c r="N222" s="24"/>
      <c r="O222" s="15"/>
      <c r="P222" s="15"/>
      <c r="Q222" s="15"/>
      <c r="R222" s="15"/>
      <c r="S222" s="15"/>
      <c r="T222" s="42"/>
      <c r="U222" s="42"/>
      <c r="V222" s="42"/>
      <c r="W222" s="42"/>
      <c r="X222" s="42"/>
      <c r="Y222" s="42"/>
      <c r="Z222" s="42"/>
      <c r="AA222" s="42"/>
      <c r="AC222" s="24"/>
      <c r="AD222" s="24"/>
      <c r="AE222" s="24"/>
      <c r="AF222" s="24"/>
      <c r="AG222" s="24"/>
      <c r="AH222" s="24"/>
      <c r="AI222" s="24"/>
      <c r="AJ222" s="24"/>
      <c r="AK222" s="24"/>
    </row>
    <row r="223" spans="1:37" ht="15">
      <c r="A223" s="24"/>
      <c r="B223" s="10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24"/>
      <c r="N223" s="24"/>
      <c r="O223" s="15"/>
      <c r="P223" s="15"/>
      <c r="Q223" s="15"/>
      <c r="R223" s="15"/>
      <c r="S223" s="15"/>
      <c r="T223" s="42"/>
      <c r="U223" s="42"/>
      <c r="V223" s="42"/>
      <c r="W223" s="42"/>
      <c r="X223" s="42"/>
      <c r="Y223" s="42"/>
      <c r="Z223" s="42"/>
      <c r="AA223" s="42"/>
      <c r="AC223" s="24"/>
      <c r="AD223" s="24"/>
      <c r="AE223" s="24"/>
      <c r="AF223" s="24"/>
      <c r="AG223" s="24"/>
      <c r="AH223" s="24"/>
      <c r="AI223" s="24"/>
      <c r="AJ223" s="24"/>
      <c r="AK223" s="24"/>
    </row>
    <row r="224" spans="1:37" ht="15">
      <c r="A224" s="24"/>
      <c r="B224" s="10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24"/>
      <c r="N224" s="24"/>
      <c r="O224" s="15"/>
      <c r="P224" s="15"/>
      <c r="Q224" s="15"/>
      <c r="R224" s="15"/>
      <c r="S224" s="15"/>
      <c r="T224" s="42"/>
      <c r="U224" s="42"/>
      <c r="V224" s="42"/>
      <c r="W224" s="42"/>
      <c r="X224" s="42"/>
      <c r="Y224" s="42"/>
      <c r="Z224" s="42"/>
      <c r="AA224" s="42"/>
      <c r="AC224" s="24"/>
      <c r="AD224" s="24"/>
      <c r="AE224" s="24"/>
      <c r="AF224" s="24"/>
      <c r="AG224" s="24"/>
      <c r="AH224" s="24"/>
      <c r="AI224" s="24"/>
      <c r="AJ224" s="24"/>
      <c r="AK224" s="24"/>
    </row>
    <row r="225" spans="1:37" ht="15">
      <c r="A225" s="24"/>
      <c r="B225" s="10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24"/>
      <c r="N225" s="24"/>
      <c r="O225" s="15"/>
      <c r="P225" s="15"/>
      <c r="Q225" s="15"/>
      <c r="R225" s="15"/>
      <c r="S225" s="15"/>
      <c r="T225" s="42"/>
      <c r="U225" s="42"/>
      <c r="V225" s="42"/>
      <c r="W225" s="42"/>
      <c r="X225" s="42"/>
      <c r="Y225" s="42"/>
      <c r="Z225" s="42"/>
      <c r="AA225" s="42"/>
      <c r="AC225" s="24"/>
      <c r="AD225" s="24"/>
      <c r="AE225" s="24"/>
      <c r="AF225" s="24"/>
      <c r="AG225" s="24"/>
      <c r="AH225" s="24"/>
      <c r="AI225" s="24"/>
      <c r="AJ225" s="24"/>
      <c r="AK225" s="24"/>
    </row>
    <row r="226" spans="1:37" ht="15">
      <c r="A226" s="24"/>
      <c r="B226" s="10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24"/>
      <c r="N226" s="24"/>
      <c r="O226" s="15"/>
      <c r="P226" s="15"/>
      <c r="Q226" s="15"/>
      <c r="R226" s="15"/>
      <c r="S226" s="15"/>
      <c r="T226" s="42"/>
      <c r="U226" s="42"/>
      <c r="V226" s="42"/>
      <c r="W226" s="42"/>
      <c r="X226" s="42"/>
      <c r="Y226" s="42"/>
      <c r="Z226" s="42"/>
      <c r="AA226" s="42"/>
      <c r="AC226" s="24"/>
      <c r="AD226" s="24"/>
      <c r="AE226" s="24"/>
      <c r="AF226" s="24"/>
      <c r="AG226" s="24"/>
      <c r="AH226" s="24"/>
      <c r="AI226" s="24"/>
      <c r="AJ226" s="24"/>
      <c r="AK226" s="24"/>
    </row>
    <row r="227" spans="1:37" ht="15">
      <c r="A227" s="24"/>
      <c r="B227" s="10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24"/>
      <c r="N227" s="24"/>
      <c r="O227" s="15"/>
      <c r="P227" s="15"/>
      <c r="Q227" s="15"/>
      <c r="R227" s="15"/>
      <c r="S227" s="15"/>
      <c r="T227" s="42"/>
      <c r="U227" s="42"/>
      <c r="V227" s="42"/>
      <c r="W227" s="42"/>
      <c r="X227" s="42"/>
      <c r="Y227" s="42"/>
      <c r="Z227" s="42"/>
      <c r="AA227" s="42"/>
      <c r="AC227" s="24"/>
      <c r="AD227" s="24"/>
      <c r="AE227" s="24"/>
      <c r="AF227" s="24"/>
      <c r="AG227" s="24"/>
      <c r="AH227" s="24"/>
      <c r="AI227" s="24"/>
      <c r="AJ227" s="24"/>
      <c r="AK227" s="24"/>
    </row>
    <row r="228" spans="1:37" ht="15">
      <c r="A228" s="24"/>
      <c r="B228" s="10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24"/>
      <c r="N228" s="24"/>
      <c r="O228" s="15"/>
      <c r="P228" s="15"/>
      <c r="Q228" s="15"/>
      <c r="R228" s="15"/>
      <c r="S228" s="15"/>
      <c r="T228" s="42"/>
      <c r="U228" s="42"/>
      <c r="V228" s="42"/>
      <c r="W228" s="42"/>
      <c r="X228" s="42"/>
      <c r="Y228" s="42"/>
      <c r="Z228" s="42"/>
      <c r="AA228" s="42"/>
      <c r="AC228" s="24"/>
      <c r="AD228" s="24"/>
      <c r="AE228" s="24"/>
      <c r="AF228" s="24"/>
      <c r="AG228" s="24"/>
      <c r="AH228" s="24"/>
      <c r="AI228" s="24"/>
      <c r="AJ228" s="24"/>
      <c r="AK228" s="24"/>
    </row>
    <row r="229" spans="1:37" ht="15">
      <c r="A229" s="24"/>
      <c r="B229" s="10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24"/>
      <c r="N229" s="24"/>
      <c r="O229" s="15"/>
      <c r="P229" s="15"/>
      <c r="Q229" s="15"/>
      <c r="R229" s="15"/>
      <c r="S229" s="15"/>
      <c r="T229" s="42"/>
      <c r="U229" s="42"/>
      <c r="V229" s="42"/>
      <c r="W229" s="42"/>
      <c r="X229" s="42"/>
      <c r="Y229" s="42"/>
      <c r="Z229" s="42"/>
      <c r="AA229" s="42"/>
      <c r="AC229" s="24"/>
      <c r="AD229" s="24"/>
      <c r="AE229" s="24"/>
      <c r="AF229" s="24"/>
      <c r="AG229" s="24"/>
      <c r="AH229" s="24"/>
      <c r="AI229" s="24"/>
      <c r="AJ229" s="24"/>
      <c r="AK229" s="24"/>
    </row>
    <row r="230" spans="1:37" ht="15">
      <c r="A230" s="24"/>
      <c r="B230" s="10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24"/>
      <c r="N230" s="24"/>
      <c r="O230" s="15"/>
      <c r="P230" s="15"/>
      <c r="Q230" s="15"/>
      <c r="R230" s="15"/>
      <c r="S230" s="15"/>
      <c r="T230" s="42"/>
      <c r="U230" s="42"/>
      <c r="V230" s="42"/>
      <c r="W230" s="42"/>
      <c r="X230" s="42"/>
      <c r="Y230" s="42"/>
      <c r="Z230" s="42"/>
      <c r="AA230" s="42"/>
      <c r="AC230" s="24"/>
      <c r="AD230" s="24"/>
      <c r="AE230" s="24"/>
      <c r="AF230" s="24"/>
      <c r="AG230" s="24"/>
      <c r="AH230" s="24"/>
      <c r="AI230" s="24"/>
      <c r="AJ230" s="24"/>
      <c r="AK230" s="24"/>
    </row>
    <row r="231" spans="1:37" ht="15">
      <c r="A231" s="24"/>
      <c r="B231" s="10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24"/>
      <c r="N231" s="24"/>
      <c r="O231" s="15"/>
      <c r="P231" s="15"/>
      <c r="Q231" s="15"/>
      <c r="R231" s="15"/>
      <c r="S231" s="15"/>
      <c r="T231" s="42"/>
      <c r="U231" s="42"/>
      <c r="V231" s="42"/>
      <c r="W231" s="42"/>
      <c r="X231" s="42"/>
      <c r="Y231" s="42"/>
      <c r="Z231" s="42"/>
      <c r="AA231" s="42"/>
      <c r="AC231" s="24"/>
      <c r="AD231" s="24"/>
      <c r="AE231" s="24"/>
      <c r="AF231" s="24"/>
      <c r="AG231" s="24"/>
      <c r="AH231" s="24"/>
      <c r="AI231" s="24"/>
      <c r="AJ231" s="24"/>
      <c r="AK231" s="24"/>
    </row>
    <row r="232" spans="1:37" ht="15">
      <c r="A232" s="24"/>
      <c r="B232" s="10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24"/>
      <c r="N232" s="24"/>
      <c r="O232" s="15"/>
      <c r="P232" s="15"/>
      <c r="Q232" s="15"/>
      <c r="R232" s="15"/>
      <c r="S232" s="15"/>
      <c r="T232" s="42"/>
      <c r="U232" s="42"/>
      <c r="V232" s="42"/>
      <c r="W232" s="42"/>
      <c r="X232" s="42"/>
      <c r="Y232" s="42"/>
      <c r="Z232" s="42"/>
      <c r="AA232" s="42"/>
      <c r="AC232" s="24"/>
      <c r="AD232" s="24"/>
      <c r="AE232" s="24"/>
      <c r="AF232" s="24"/>
      <c r="AG232" s="24"/>
      <c r="AH232" s="24"/>
      <c r="AI232" s="24"/>
      <c r="AJ232" s="24"/>
      <c r="AK232" s="24"/>
    </row>
    <row r="233" spans="1:37" ht="15">
      <c r="A233" s="24"/>
      <c r="B233" s="10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24"/>
      <c r="N233" s="24"/>
      <c r="O233" s="15"/>
      <c r="P233" s="15"/>
      <c r="Q233" s="15"/>
      <c r="R233" s="15"/>
      <c r="S233" s="15"/>
      <c r="T233" s="42"/>
      <c r="U233" s="42"/>
      <c r="V233" s="42"/>
      <c r="W233" s="42"/>
      <c r="X233" s="42"/>
      <c r="Y233" s="42"/>
      <c r="Z233" s="42"/>
      <c r="AA233" s="42"/>
      <c r="AC233" s="24"/>
      <c r="AD233" s="24"/>
      <c r="AE233" s="24"/>
      <c r="AF233" s="24"/>
      <c r="AG233" s="24"/>
      <c r="AH233" s="24"/>
      <c r="AI233" s="24"/>
      <c r="AJ233" s="24"/>
      <c r="AK233" s="24"/>
    </row>
    <row r="234" spans="1:37" ht="15">
      <c r="A234" s="24"/>
      <c r="B234" s="10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24"/>
      <c r="N234" s="24"/>
      <c r="O234" s="15"/>
      <c r="P234" s="15"/>
      <c r="Q234" s="15"/>
      <c r="R234" s="15"/>
      <c r="S234" s="15"/>
      <c r="T234" s="42"/>
      <c r="U234" s="42"/>
      <c r="V234" s="42"/>
      <c r="W234" s="42"/>
      <c r="X234" s="42"/>
      <c r="Y234" s="42"/>
      <c r="Z234" s="42"/>
      <c r="AA234" s="42"/>
      <c r="AC234" s="24"/>
      <c r="AD234" s="24"/>
      <c r="AE234" s="24"/>
      <c r="AF234" s="24"/>
      <c r="AG234" s="24"/>
      <c r="AH234" s="24"/>
      <c r="AI234" s="24"/>
      <c r="AJ234" s="24"/>
      <c r="AK234" s="24"/>
    </row>
    <row r="235" spans="1:37" ht="15">
      <c r="A235" s="24"/>
      <c r="B235" s="2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24"/>
      <c r="N235" s="24"/>
      <c r="O235" s="15"/>
      <c r="P235" s="15"/>
      <c r="Q235" s="15"/>
      <c r="R235" s="15"/>
      <c r="S235" s="15"/>
      <c r="T235" s="42"/>
      <c r="U235" s="42"/>
      <c r="V235" s="42"/>
      <c r="W235" s="42"/>
      <c r="X235" s="42"/>
      <c r="Y235" s="42"/>
      <c r="Z235" s="42"/>
      <c r="AA235" s="42"/>
      <c r="AC235" s="24"/>
      <c r="AD235" s="24"/>
      <c r="AE235" s="24"/>
      <c r="AF235" s="24"/>
      <c r="AG235" s="24"/>
      <c r="AH235" s="24"/>
      <c r="AI235" s="24"/>
      <c r="AJ235" s="24"/>
      <c r="AK235" s="24"/>
    </row>
    <row r="236" spans="1:37" ht="15">
      <c r="A236" s="24"/>
      <c r="B236" s="2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24"/>
      <c r="N236" s="24"/>
      <c r="O236" s="15"/>
      <c r="P236" s="15"/>
      <c r="Q236" s="15"/>
      <c r="R236" s="15"/>
      <c r="S236" s="15"/>
      <c r="T236" s="42"/>
      <c r="U236" s="42"/>
      <c r="V236" s="42"/>
      <c r="W236" s="42"/>
      <c r="X236" s="42"/>
      <c r="Y236" s="42"/>
      <c r="Z236" s="42"/>
      <c r="AA236" s="42"/>
      <c r="AC236" s="24"/>
      <c r="AD236" s="24"/>
      <c r="AE236" s="24"/>
      <c r="AF236" s="24"/>
      <c r="AG236" s="24"/>
      <c r="AH236" s="24"/>
      <c r="AI236" s="24"/>
      <c r="AJ236" s="24"/>
      <c r="AK236" s="24"/>
    </row>
    <row r="237" spans="1:37" ht="15">
      <c r="A237" s="24"/>
      <c r="B237" s="2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24"/>
      <c r="N237" s="24"/>
      <c r="O237" s="15"/>
      <c r="P237" s="15"/>
      <c r="Q237" s="15"/>
      <c r="R237" s="15"/>
      <c r="S237" s="15"/>
      <c r="T237" s="42"/>
      <c r="U237" s="42"/>
      <c r="V237" s="42"/>
      <c r="W237" s="42"/>
      <c r="X237" s="42"/>
      <c r="Y237" s="42"/>
      <c r="Z237" s="42"/>
      <c r="AA237" s="42"/>
      <c r="AC237" s="24"/>
      <c r="AD237" s="24"/>
      <c r="AE237" s="24"/>
      <c r="AF237" s="24"/>
      <c r="AG237" s="24"/>
      <c r="AH237" s="24"/>
      <c r="AI237" s="24"/>
      <c r="AJ237" s="24"/>
      <c r="AK237" s="24"/>
    </row>
    <row r="238" spans="1:37" ht="15">
      <c r="A238" s="24"/>
      <c r="B238" s="2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24"/>
      <c r="N238" s="24"/>
      <c r="O238" s="15"/>
      <c r="P238" s="15"/>
      <c r="Q238" s="15"/>
      <c r="R238" s="15"/>
      <c r="S238" s="15"/>
      <c r="T238" s="42"/>
      <c r="U238" s="42"/>
      <c r="V238" s="42"/>
      <c r="W238" s="42"/>
      <c r="X238" s="42"/>
      <c r="Y238" s="42"/>
      <c r="Z238" s="42"/>
      <c r="AA238" s="42"/>
      <c r="AC238" s="24"/>
      <c r="AD238" s="24"/>
      <c r="AE238" s="24"/>
      <c r="AF238" s="24"/>
      <c r="AG238" s="24"/>
      <c r="AH238" s="24"/>
      <c r="AI238" s="24"/>
      <c r="AJ238" s="24"/>
      <c r="AK238" s="24"/>
    </row>
    <row r="239" spans="1:37" ht="15">
      <c r="A239" s="24"/>
      <c r="B239" s="2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24"/>
      <c r="N239" s="24"/>
      <c r="O239" s="15"/>
      <c r="P239" s="15"/>
      <c r="Q239" s="15"/>
      <c r="R239" s="15"/>
      <c r="S239" s="15"/>
      <c r="T239" s="42"/>
      <c r="U239" s="42"/>
      <c r="V239" s="42"/>
      <c r="W239" s="42"/>
      <c r="X239" s="42"/>
      <c r="Y239" s="42"/>
      <c r="Z239" s="42"/>
      <c r="AA239" s="42"/>
      <c r="AC239" s="24"/>
      <c r="AD239" s="24"/>
      <c r="AE239" s="24"/>
      <c r="AF239" s="24"/>
      <c r="AG239" s="24"/>
      <c r="AH239" s="24"/>
      <c r="AI239" s="24"/>
      <c r="AJ239" s="24"/>
      <c r="AK239" s="24"/>
    </row>
    <row r="240" spans="1:37" ht="15">
      <c r="A240" s="24"/>
      <c r="B240" s="2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24"/>
      <c r="N240" s="24"/>
      <c r="O240" s="15"/>
      <c r="P240" s="15"/>
      <c r="Q240" s="15"/>
      <c r="R240" s="15"/>
      <c r="S240" s="15"/>
      <c r="T240" s="42"/>
      <c r="U240" s="42"/>
      <c r="V240" s="42"/>
      <c r="W240" s="42"/>
      <c r="X240" s="42"/>
      <c r="Y240" s="42"/>
      <c r="Z240" s="42"/>
      <c r="AA240" s="42"/>
      <c r="AC240" s="24"/>
      <c r="AD240" s="24"/>
      <c r="AE240" s="24"/>
      <c r="AF240" s="24"/>
      <c r="AG240" s="24"/>
      <c r="AH240" s="24"/>
      <c r="AI240" s="24"/>
      <c r="AJ240" s="24"/>
      <c r="AK240" s="24"/>
    </row>
    <row r="241" spans="1:37" ht="15">
      <c r="A241" s="24"/>
      <c r="B241" s="2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24"/>
      <c r="N241" s="24"/>
      <c r="O241" s="15"/>
      <c r="P241" s="15"/>
      <c r="Q241" s="15"/>
      <c r="R241" s="15"/>
      <c r="S241" s="15"/>
      <c r="T241" s="42"/>
      <c r="U241" s="42"/>
      <c r="V241" s="42"/>
      <c r="W241" s="42"/>
      <c r="X241" s="42"/>
      <c r="Y241" s="42"/>
      <c r="Z241" s="42"/>
      <c r="AA241" s="42"/>
      <c r="AC241" s="24"/>
      <c r="AD241" s="24"/>
      <c r="AE241" s="24"/>
      <c r="AF241" s="24"/>
      <c r="AG241" s="24"/>
      <c r="AH241" s="24"/>
      <c r="AI241" s="24"/>
      <c r="AJ241" s="24"/>
      <c r="AK241" s="24"/>
    </row>
    <row r="242" spans="1:37" ht="15">
      <c r="A242" s="24"/>
      <c r="B242" s="2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24"/>
      <c r="N242" s="24"/>
      <c r="O242" s="15"/>
      <c r="P242" s="15"/>
      <c r="Q242" s="15"/>
      <c r="R242" s="15"/>
      <c r="S242" s="15"/>
      <c r="T242" s="42"/>
      <c r="U242" s="42"/>
      <c r="V242" s="42"/>
      <c r="W242" s="42"/>
      <c r="X242" s="42"/>
      <c r="Y242" s="42"/>
      <c r="Z242" s="42"/>
      <c r="AA242" s="42"/>
      <c r="AC242" s="24"/>
      <c r="AD242" s="24"/>
      <c r="AE242" s="24"/>
      <c r="AF242" s="24"/>
      <c r="AG242" s="24"/>
      <c r="AH242" s="24"/>
      <c r="AI242" s="24"/>
      <c r="AJ242" s="24"/>
      <c r="AK242" s="24"/>
    </row>
    <row r="243" spans="1:37" ht="15">
      <c r="A243" s="24"/>
      <c r="B243" s="2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24"/>
      <c r="N243" s="24"/>
      <c r="O243" s="15"/>
      <c r="P243" s="15"/>
      <c r="Q243" s="15"/>
      <c r="R243" s="15"/>
      <c r="S243" s="15"/>
      <c r="T243" s="42"/>
      <c r="U243" s="42"/>
      <c r="V243" s="42"/>
      <c r="W243" s="42"/>
      <c r="X243" s="42"/>
      <c r="Y243" s="42"/>
      <c r="Z243" s="42"/>
      <c r="AA243" s="42"/>
      <c r="AC243" s="24"/>
      <c r="AD243" s="24"/>
      <c r="AE243" s="24"/>
      <c r="AF243" s="24"/>
      <c r="AG243" s="24"/>
      <c r="AH243" s="24"/>
      <c r="AI243" s="24"/>
      <c r="AJ243" s="24"/>
      <c r="AK243" s="24"/>
    </row>
    <row r="244" spans="1:37" ht="15">
      <c r="A244" s="24"/>
      <c r="B244" s="2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24"/>
      <c r="N244" s="24"/>
      <c r="O244" s="15"/>
      <c r="P244" s="15"/>
      <c r="Q244" s="15"/>
      <c r="R244" s="15"/>
      <c r="S244" s="15"/>
      <c r="T244" s="42"/>
      <c r="U244" s="42"/>
      <c r="V244" s="42"/>
      <c r="W244" s="42"/>
      <c r="X244" s="42"/>
      <c r="Y244" s="42"/>
      <c r="Z244" s="42"/>
      <c r="AA244" s="42"/>
      <c r="AC244" s="24"/>
      <c r="AD244" s="24"/>
      <c r="AE244" s="24"/>
      <c r="AF244" s="24"/>
      <c r="AG244" s="24"/>
      <c r="AH244" s="24"/>
      <c r="AI244" s="24"/>
      <c r="AJ244" s="24"/>
      <c r="AK244" s="24"/>
    </row>
    <row r="245" spans="1:37" ht="15">
      <c r="A245" s="24"/>
      <c r="B245" s="2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24"/>
      <c r="N245" s="24"/>
      <c r="O245" s="15"/>
      <c r="P245" s="15"/>
      <c r="Q245" s="15"/>
      <c r="R245" s="15"/>
      <c r="S245" s="15"/>
      <c r="T245" s="42"/>
      <c r="U245" s="42"/>
      <c r="V245" s="42"/>
      <c r="W245" s="42"/>
      <c r="X245" s="42"/>
      <c r="Y245" s="42"/>
      <c r="Z245" s="42"/>
      <c r="AA245" s="42"/>
      <c r="AC245" s="24"/>
      <c r="AD245" s="24"/>
      <c r="AE245" s="24"/>
      <c r="AF245" s="24"/>
      <c r="AG245" s="24"/>
      <c r="AH245" s="24"/>
      <c r="AI245" s="24"/>
      <c r="AJ245" s="24"/>
      <c r="AK245" s="24"/>
    </row>
    <row r="246" spans="1:37" ht="15">
      <c r="A246" s="24"/>
      <c r="B246" s="2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24"/>
      <c r="N246" s="24"/>
      <c r="O246" s="15"/>
      <c r="P246" s="15"/>
      <c r="Q246" s="15"/>
      <c r="R246" s="15"/>
      <c r="S246" s="15"/>
      <c r="T246" s="42"/>
      <c r="U246" s="42"/>
      <c r="V246" s="42"/>
      <c r="W246" s="42"/>
      <c r="X246" s="42"/>
      <c r="Y246" s="42"/>
      <c r="Z246" s="42"/>
      <c r="AA246" s="42"/>
      <c r="AC246" s="24"/>
      <c r="AD246" s="24"/>
      <c r="AE246" s="24"/>
      <c r="AF246" s="24"/>
      <c r="AG246" s="24"/>
      <c r="AH246" s="24"/>
      <c r="AI246" s="24"/>
      <c r="AJ246" s="24"/>
      <c r="AK246" s="24"/>
    </row>
    <row r="247" spans="1:27" ht="15">
      <c r="A247" s="24"/>
      <c r="B247" s="2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24"/>
      <c r="N247" s="24"/>
      <c r="O247" s="15"/>
      <c r="P247" s="15"/>
      <c r="Q247" s="15"/>
      <c r="R247" s="15"/>
      <c r="S247" s="15"/>
      <c r="T247" s="42"/>
      <c r="U247" s="42"/>
      <c r="V247" s="42"/>
      <c r="W247" s="42"/>
      <c r="X247" s="42"/>
      <c r="Y247" s="42"/>
      <c r="Z247" s="42"/>
      <c r="AA247" s="42"/>
    </row>
    <row r="248" spans="1:27" ht="15">
      <c r="A248" s="24"/>
      <c r="B248" s="2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24"/>
      <c r="N248" s="24"/>
      <c r="O248" s="15"/>
      <c r="P248" s="15"/>
      <c r="Q248" s="15"/>
      <c r="R248" s="15"/>
      <c r="S248" s="15"/>
      <c r="T248" s="42"/>
      <c r="U248" s="42"/>
      <c r="V248" s="42"/>
      <c r="W248" s="42"/>
      <c r="X248" s="42"/>
      <c r="Y248" s="42"/>
      <c r="Z248" s="42"/>
      <c r="AA248" s="42"/>
    </row>
    <row r="249" spans="1:27" ht="15">
      <c r="A249" s="24"/>
      <c r="B249" s="2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24"/>
      <c r="N249" s="24"/>
      <c r="O249" s="15"/>
      <c r="P249" s="15"/>
      <c r="Q249" s="15"/>
      <c r="R249" s="15"/>
      <c r="S249" s="15"/>
      <c r="T249" s="42"/>
      <c r="U249" s="42"/>
      <c r="V249" s="42"/>
      <c r="W249" s="42"/>
      <c r="X249" s="42"/>
      <c r="Y249" s="42"/>
      <c r="Z249" s="42"/>
      <c r="AA249" s="42"/>
    </row>
    <row r="250" spans="1:27" ht="15">
      <c r="A250" s="24"/>
      <c r="B250" s="2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24"/>
      <c r="N250" s="24"/>
      <c r="O250" s="15"/>
      <c r="P250" s="15"/>
      <c r="Q250" s="15"/>
      <c r="R250" s="15"/>
      <c r="S250" s="15"/>
      <c r="T250" s="42"/>
      <c r="U250" s="42"/>
      <c r="V250" s="42"/>
      <c r="W250" s="42"/>
      <c r="X250" s="42"/>
      <c r="Y250" s="42"/>
      <c r="Z250" s="42"/>
      <c r="AA250" s="42"/>
    </row>
    <row r="251" spans="1:27" ht="15">
      <c r="A251" s="24"/>
      <c r="B251" s="2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24"/>
      <c r="N251" s="24"/>
      <c r="O251" s="15"/>
      <c r="P251" s="15"/>
      <c r="Q251" s="15"/>
      <c r="R251" s="15"/>
      <c r="S251" s="15"/>
      <c r="T251" s="42"/>
      <c r="U251" s="42"/>
      <c r="V251" s="42"/>
      <c r="W251" s="42"/>
      <c r="X251" s="42"/>
      <c r="Y251" s="42"/>
      <c r="Z251" s="42"/>
      <c r="AA251" s="42"/>
    </row>
    <row r="252" spans="1:27" ht="15">
      <c r="A252" s="24"/>
      <c r="B252" s="2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24"/>
      <c r="N252" s="24"/>
      <c r="O252" s="15"/>
      <c r="P252" s="15"/>
      <c r="Q252" s="15"/>
      <c r="R252" s="15"/>
      <c r="S252" s="15"/>
      <c r="T252" s="42"/>
      <c r="U252" s="42"/>
      <c r="V252" s="42"/>
      <c r="W252" s="42"/>
      <c r="X252" s="42"/>
      <c r="Y252" s="42"/>
      <c r="Z252" s="42"/>
      <c r="AA252" s="42"/>
    </row>
    <row r="253" spans="1:27" ht="15">
      <c r="A253" s="24"/>
      <c r="B253" s="2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24"/>
      <c r="N253" s="24"/>
      <c r="O253" s="15"/>
      <c r="P253" s="15"/>
      <c r="Q253" s="15"/>
      <c r="R253" s="15"/>
      <c r="S253" s="15"/>
      <c r="T253" s="42"/>
      <c r="U253" s="42"/>
      <c r="V253" s="42"/>
      <c r="W253" s="42"/>
      <c r="X253" s="42"/>
      <c r="Y253" s="42"/>
      <c r="Z253" s="42"/>
      <c r="AA253" s="42"/>
    </row>
    <row r="254" spans="1:27" ht="15">
      <c r="A254" s="24"/>
      <c r="B254" s="2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24"/>
      <c r="N254" s="24"/>
      <c r="O254" s="15"/>
      <c r="P254" s="15"/>
      <c r="Q254" s="15"/>
      <c r="R254" s="15"/>
      <c r="S254" s="15"/>
      <c r="T254" s="42"/>
      <c r="U254" s="42"/>
      <c r="V254" s="42"/>
      <c r="W254" s="42"/>
      <c r="X254" s="42"/>
      <c r="Y254" s="42"/>
      <c r="Z254" s="42"/>
      <c r="AA254" s="42"/>
    </row>
  </sheetData>
  <sheetProtection/>
  <autoFilter ref="C9:L113"/>
  <mergeCells count="54">
    <mergeCell ref="C100:L100"/>
    <mergeCell ref="C82:L82"/>
    <mergeCell ref="C87:L87"/>
    <mergeCell ref="C92:L92"/>
    <mergeCell ref="C104:L104"/>
    <mergeCell ref="C44:L44"/>
    <mergeCell ref="C45:L45"/>
    <mergeCell ref="C69:L69"/>
    <mergeCell ref="C70:L70"/>
    <mergeCell ref="C76:L76"/>
    <mergeCell ref="C96:L96"/>
    <mergeCell ref="C11:L11"/>
    <mergeCell ref="C10:L10"/>
    <mergeCell ref="C40:L40"/>
    <mergeCell ref="C33:L33"/>
    <mergeCell ref="C29:L29"/>
    <mergeCell ref="C24:L24"/>
    <mergeCell ref="F90:F91"/>
    <mergeCell ref="C3:L6"/>
    <mergeCell ref="C7:L7"/>
    <mergeCell ref="A107:L113"/>
    <mergeCell ref="A1:AA1"/>
    <mergeCell ref="A104:B104"/>
    <mergeCell ref="W5:W6"/>
    <mergeCell ref="A3:A6"/>
    <mergeCell ref="B3:B6"/>
    <mergeCell ref="V5:V6"/>
    <mergeCell ref="S5:S6"/>
    <mergeCell ref="M3:Q3"/>
    <mergeCell ref="R3:AA3"/>
    <mergeCell ref="M4:M6"/>
    <mergeCell ref="N4:N6"/>
    <mergeCell ref="O4:Q4"/>
    <mergeCell ref="R4:S4"/>
    <mergeCell ref="T4:U4"/>
    <mergeCell ref="V4:W4"/>
    <mergeCell ref="X4:AA4"/>
    <mergeCell ref="X5:X6"/>
    <mergeCell ref="AA5:AA6"/>
    <mergeCell ref="O5:O6"/>
    <mergeCell ref="P5:Q5"/>
    <mergeCell ref="R5:R6"/>
    <mergeCell ref="U5:U6"/>
    <mergeCell ref="T5:T6"/>
    <mergeCell ref="Y5:Y6"/>
    <mergeCell ref="Z5:Z6"/>
    <mergeCell ref="M107:M113"/>
    <mergeCell ref="N107:Q107"/>
    <mergeCell ref="N108:Q108"/>
    <mergeCell ref="N109:Q109"/>
    <mergeCell ref="N110:Q110"/>
    <mergeCell ref="N111:Q111"/>
    <mergeCell ref="N112:Q112"/>
    <mergeCell ref="N113:Q1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25"/>
  <sheetViews>
    <sheetView tabSelected="1" view="pageLayout" workbookViewId="0" topLeftCell="A1">
      <selection activeCell="O17" sqref="O17"/>
    </sheetView>
  </sheetViews>
  <sheetFormatPr defaultColWidth="9.140625" defaultRowHeight="15"/>
  <cols>
    <col min="1" max="14" width="9.140625" style="1" customWidth="1"/>
    <col min="15" max="15" width="9.8515625" style="1" customWidth="1"/>
    <col min="16" max="16384" width="9.140625" style="1" customWidth="1"/>
  </cols>
  <sheetData>
    <row r="1" spans="12:16" s="2" customFormat="1" ht="33" customHeight="1">
      <c r="L1" s="174" t="s">
        <v>139</v>
      </c>
      <c r="M1" s="174"/>
      <c r="N1" s="174"/>
      <c r="O1" s="174"/>
      <c r="P1" s="64" t="s">
        <v>138</v>
      </c>
    </row>
    <row r="2" spans="12:15" s="2" customFormat="1" ht="33" customHeight="1">
      <c r="L2" s="174"/>
      <c r="M2" s="174"/>
      <c r="N2" s="174"/>
      <c r="O2" s="174"/>
    </row>
    <row r="3" spans="12:15" s="2" customFormat="1" ht="33" customHeight="1">
      <c r="L3" s="174"/>
      <c r="M3" s="174"/>
      <c r="N3" s="174"/>
      <c r="O3" s="174"/>
    </row>
    <row r="4" spans="13:14" ht="20.25" customHeight="1">
      <c r="M4" s="169" t="s">
        <v>243</v>
      </c>
      <c r="N4" s="169"/>
    </row>
    <row r="8" spans="2:14" ht="18.75" customHeight="1">
      <c r="B8" s="170" t="s">
        <v>110</v>
      </c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</row>
    <row r="9" spans="2:14" ht="42" customHeight="1">
      <c r="B9" s="3"/>
      <c r="C9" s="171" t="s">
        <v>165</v>
      </c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3"/>
    </row>
    <row r="10" spans="2:14" ht="42" customHeight="1">
      <c r="B10" s="137" t="s">
        <v>140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</row>
    <row r="11" spans="5:11" ht="15">
      <c r="E11" s="169"/>
      <c r="F11" s="169"/>
      <c r="G11" s="169"/>
      <c r="H11" s="169"/>
      <c r="I11" s="169"/>
      <c r="J11" s="169"/>
      <c r="K11" s="169"/>
    </row>
    <row r="12" spans="4:12" ht="15.75">
      <c r="D12" s="175" t="s">
        <v>166</v>
      </c>
      <c r="E12" s="175"/>
      <c r="F12" s="175"/>
      <c r="G12" s="175"/>
      <c r="H12" s="175"/>
      <c r="I12" s="175"/>
      <c r="J12" s="175"/>
      <c r="K12" s="175"/>
      <c r="L12" s="175"/>
    </row>
    <row r="14" spans="3:13" ht="18.75">
      <c r="C14" s="137" t="s">
        <v>169</v>
      </c>
      <c r="D14" s="137"/>
      <c r="E14" s="137"/>
      <c r="F14" s="137"/>
      <c r="G14" s="137"/>
      <c r="H14" s="137"/>
      <c r="I14" s="137"/>
      <c r="J14" s="137"/>
      <c r="K14" s="137"/>
      <c r="L14" s="137"/>
      <c r="M14" s="137"/>
    </row>
    <row r="16" spans="6:10" ht="18.75">
      <c r="F16" s="137" t="s">
        <v>171</v>
      </c>
      <c r="G16" s="137"/>
      <c r="H16" s="137"/>
      <c r="I16" s="137"/>
      <c r="J16" s="137"/>
    </row>
    <row r="18" ht="15.75" customHeight="1"/>
    <row r="19" spans="10:15" ht="18" customHeight="1">
      <c r="J19" s="173" t="s">
        <v>167</v>
      </c>
      <c r="K19" s="173"/>
      <c r="L19" s="173"/>
      <c r="M19" s="173"/>
      <c r="N19" s="173"/>
      <c r="O19" s="173"/>
    </row>
    <row r="20" spans="10:15" ht="19.5" customHeight="1">
      <c r="J20" s="173" t="s">
        <v>111</v>
      </c>
      <c r="K20" s="173"/>
      <c r="L20" s="173"/>
      <c r="M20" s="173"/>
      <c r="N20" s="173"/>
      <c r="O20" s="173"/>
    </row>
    <row r="21" spans="10:15" ht="19.5" customHeight="1">
      <c r="J21" s="173" t="s">
        <v>170</v>
      </c>
      <c r="K21" s="173"/>
      <c r="L21" s="173"/>
      <c r="M21" s="173"/>
      <c r="N21" s="173"/>
      <c r="O21" s="173"/>
    </row>
    <row r="22" spans="10:15" ht="18.75" customHeight="1">
      <c r="J22" s="173" t="s">
        <v>141</v>
      </c>
      <c r="K22" s="173"/>
      <c r="L22" s="173"/>
      <c r="M22" s="173"/>
      <c r="N22" s="173"/>
      <c r="O22" s="173"/>
    </row>
    <row r="24" spans="10:15" ht="15" customHeight="1">
      <c r="J24" s="172" t="s">
        <v>168</v>
      </c>
      <c r="K24" s="172"/>
      <c r="L24" s="172"/>
      <c r="M24" s="172"/>
      <c r="N24" s="172"/>
      <c r="O24" s="172"/>
    </row>
    <row r="25" spans="10:15" ht="15">
      <c r="J25" s="172"/>
      <c r="K25" s="172"/>
      <c r="L25" s="172"/>
      <c r="M25" s="172"/>
      <c r="N25" s="172"/>
      <c r="O25" s="172"/>
    </row>
  </sheetData>
  <sheetProtection/>
  <mergeCells count="14">
    <mergeCell ref="L1:O3"/>
    <mergeCell ref="B10:N10"/>
    <mergeCell ref="D12:L12"/>
    <mergeCell ref="C14:M14"/>
    <mergeCell ref="F16:J16"/>
    <mergeCell ref="E11:K11"/>
    <mergeCell ref="M4:N4"/>
    <mergeCell ref="B8:N8"/>
    <mergeCell ref="C9:M9"/>
    <mergeCell ref="J24:O25"/>
    <mergeCell ref="J19:O19"/>
    <mergeCell ref="J20:O20"/>
    <mergeCell ref="J21:O21"/>
    <mergeCell ref="J22:O22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35"/>
  <sheetViews>
    <sheetView view="pageLayout" workbookViewId="0" topLeftCell="A1">
      <selection activeCell="B3" sqref="B3"/>
    </sheetView>
  </sheetViews>
  <sheetFormatPr defaultColWidth="9.140625" defaultRowHeight="15"/>
  <cols>
    <col min="1" max="1" width="2.8515625" style="1" customWidth="1"/>
    <col min="2" max="2" width="8.7109375" style="1" customWidth="1"/>
    <col min="3" max="5" width="7.421875" style="1" customWidth="1"/>
    <col min="6" max="6" width="10.8515625" style="1" customWidth="1"/>
    <col min="7" max="7" width="16.28125" style="1" customWidth="1"/>
    <col min="8" max="8" width="16.8515625" style="1" customWidth="1"/>
    <col min="9" max="9" width="17.7109375" style="1" customWidth="1"/>
    <col min="10" max="10" width="18.28125" style="1" customWidth="1"/>
    <col min="11" max="11" width="12.00390625" style="1" customWidth="1"/>
    <col min="12" max="16384" width="9.140625" style="1" customWidth="1"/>
  </cols>
  <sheetData>
    <row r="2" spans="2:15" ht="18.75">
      <c r="B2" s="176" t="s">
        <v>0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</row>
    <row r="3" spans="2:15" ht="52.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5" ht="21" customHeight="1">
      <c r="B4" s="177" t="s">
        <v>1</v>
      </c>
      <c r="C4" s="177" t="s">
        <v>2</v>
      </c>
      <c r="D4" s="177"/>
      <c r="E4" s="177"/>
      <c r="F4" s="177" t="s">
        <v>3</v>
      </c>
      <c r="G4" s="177" t="s">
        <v>4</v>
      </c>
      <c r="H4" s="177"/>
      <c r="I4" s="177" t="s">
        <v>5</v>
      </c>
      <c r="J4" s="177" t="s">
        <v>6</v>
      </c>
      <c r="K4" s="177" t="s">
        <v>77</v>
      </c>
      <c r="L4" s="177" t="s">
        <v>7</v>
      </c>
      <c r="M4" s="3"/>
      <c r="N4" s="3"/>
      <c r="O4" s="3"/>
    </row>
    <row r="5" spans="2:15" ht="42" customHeight="1">
      <c r="B5" s="177"/>
      <c r="C5" s="177"/>
      <c r="D5" s="177"/>
      <c r="E5" s="177"/>
      <c r="F5" s="177"/>
      <c r="G5" s="5" t="s">
        <v>8</v>
      </c>
      <c r="H5" s="5" t="s">
        <v>9</v>
      </c>
      <c r="I5" s="177"/>
      <c r="J5" s="177"/>
      <c r="K5" s="177"/>
      <c r="L5" s="177"/>
      <c r="M5" s="4"/>
      <c r="N5" s="4"/>
      <c r="O5" s="4"/>
    </row>
    <row r="6" spans="2:15" ht="15" customHeight="1">
      <c r="B6" s="21">
        <v>1</v>
      </c>
      <c r="C6" s="178">
        <v>2</v>
      </c>
      <c r="D6" s="179"/>
      <c r="E6" s="180"/>
      <c r="F6" s="21">
        <v>3</v>
      </c>
      <c r="G6" s="21">
        <v>4</v>
      </c>
      <c r="H6" s="21">
        <v>5</v>
      </c>
      <c r="I6" s="21">
        <v>6</v>
      </c>
      <c r="J6" s="21">
        <v>7</v>
      </c>
      <c r="K6" s="21">
        <v>8</v>
      </c>
      <c r="L6" s="21">
        <v>9</v>
      </c>
      <c r="M6" s="4"/>
      <c r="N6" s="4"/>
      <c r="O6" s="4"/>
    </row>
    <row r="7" spans="2:15" ht="18.75">
      <c r="B7" s="6" t="s">
        <v>10</v>
      </c>
      <c r="C7" s="181">
        <v>39</v>
      </c>
      <c r="D7" s="181"/>
      <c r="E7" s="181"/>
      <c r="F7" s="20">
        <v>0</v>
      </c>
      <c r="G7" s="20">
        <v>0</v>
      </c>
      <c r="H7" s="20">
        <v>0</v>
      </c>
      <c r="I7" s="20">
        <v>2</v>
      </c>
      <c r="J7" s="20">
        <v>0</v>
      </c>
      <c r="K7" s="20">
        <v>11</v>
      </c>
      <c r="L7" s="19">
        <f>C7+F7+G7+H7+I7+J7+K7</f>
        <v>52</v>
      </c>
      <c r="M7" s="4"/>
      <c r="N7" s="4"/>
      <c r="O7" s="4"/>
    </row>
    <row r="8" spans="2:15" ht="18.75">
      <c r="B8" s="6" t="s">
        <v>11</v>
      </c>
      <c r="C8" s="181">
        <v>34</v>
      </c>
      <c r="D8" s="181"/>
      <c r="E8" s="181"/>
      <c r="F8" s="20">
        <v>2</v>
      </c>
      <c r="G8" s="20">
        <v>3</v>
      </c>
      <c r="H8" s="20">
        <v>0</v>
      </c>
      <c r="I8" s="20">
        <v>2</v>
      </c>
      <c r="J8" s="20">
        <v>0</v>
      </c>
      <c r="K8" s="20">
        <v>11</v>
      </c>
      <c r="L8" s="19">
        <f>C8+F8+G8+H8+I8+J8+K8</f>
        <v>52</v>
      </c>
      <c r="M8" s="4"/>
      <c r="N8" s="4"/>
      <c r="O8" s="4"/>
    </row>
    <row r="9" spans="2:15" ht="18.75">
      <c r="B9" s="6" t="s">
        <v>12</v>
      </c>
      <c r="C9" s="181">
        <v>27</v>
      </c>
      <c r="D9" s="181"/>
      <c r="E9" s="181"/>
      <c r="F9" s="20">
        <v>4</v>
      </c>
      <c r="G9" s="20">
        <v>10</v>
      </c>
      <c r="H9" s="20">
        <v>0</v>
      </c>
      <c r="I9" s="20">
        <v>1</v>
      </c>
      <c r="J9" s="20">
        <v>0</v>
      </c>
      <c r="K9" s="20">
        <v>10</v>
      </c>
      <c r="L9" s="19">
        <f>C9+F9+G9+H9+I9+J9+K9</f>
        <v>52</v>
      </c>
      <c r="M9" s="4"/>
      <c r="N9" s="4"/>
      <c r="O9" s="4"/>
    </row>
    <row r="10" spans="2:15" ht="18.75">
      <c r="B10" s="6" t="s">
        <v>87</v>
      </c>
      <c r="C10" s="185">
        <v>31</v>
      </c>
      <c r="D10" s="186"/>
      <c r="E10" s="187"/>
      <c r="F10" s="44">
        <v>4</v>
      </c>
      <c r="G10" s="44">
        <v>4</v>
      </c>
      <c r="H10" s="44">
        <v>0</v>
      </c>
      <c r="I10" s="44">
        <v>2</v>
      </c>
      <c r="J10" s="44">
        <v>0</v>
      </c>
      <c r="K10" s="44">
        <v>11</v>
      </c>
      <c r="L10" s="19">
        <f>C10+F10+G10+H10+I10+J10+K10</f>
        <v>52</v>
      </c>
      <c r="M10" s="4"/>
      <c r="N10" s="4"/>
      <c r="O10" s="4"/>
    </row>
    <row r="11" spans="2:15" ht="18.75">
      <c r="B11" s="6" t="s">
        <v>238</v>
      </c>
      <c r="C11" s="185">
        <v>27</v>
      </c>
      <c r="D11" s="186"/>
      <c r="E11" s="187"/>
      <c r="F11" s="44">
        <v>1</v>
      </c>
      <c r="G11" s="44">
        <v>1</v>
      </c>
      <c r="H11" s="44">
        <v>4</v>
      </c>
      <c r="I11" s="44">
        <v>2</v>
      </c>
      <c r="J11" s="44">
        <v>6</v>
      </c>
      <c r="K11" s="44">
        <v>2</v>
      </c>
      <c r="L11" s="19">
        <f>C11+F11+G11+H11+I11+J11+K11</f>
        <v>43</v>
      </c>
      <c r="M11" s="4"/>
      <c r="N11" s="4"/>
      <c r="O11" s="4"/>
    </row>
    <row r="12" spans="2:15" ht="18.75">
      <c r="B12" s="7" t="s">
        <v>7</v>
      </c>
      <c r="C12" s="182">
        <f>SUM(C7+C8+C9+C10+C11)</f>
        <v>158</v>
      </c>
      <c r="D12" s="183"/>
      <c r="E12" s="184"/>
      <c r="F12" s="11">
        <f>SUM(F7+F8+F9+F10+F11)</f>
        <v>11</v>
      </c>
      <c r="G12" s="11">
        <f>SUM(G7+G8+G9+G10+G11)</f>
        <v>18</v>
      </c>
      <c r="H12" s="11">
        <f>SUM(H7:H11)</f>
        <v>4</v>
      </c>
      <c r="I12" s="11">
        <f>SUM(I7:I11)</f>
        <v>9</v>
      </c>
      <c r="J12" s="11">
        <f>SUM(J7:J11)</f>
        <v>6</v>
      </c>
      <c r="K12" s="11">
        <f>SUM(K7:K11)</f>
        <v>45</v>
      </c>
      <c r="L12" s="11">
        <f>SUM(L7:L11)</f>
        <v>251</v>
      </c>
      <c r="M12" s="4"/>
      <c r="N12" s="4"/>
      <c r="O12" s="4"/>
    </row>
    <row r="13" spans="2:15" ht="18.7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2:15" ht="18.7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2:15" ht="18.7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2:15" ht="18.7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2:15" ht="18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2:15" ht="18.7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2:15" ht="18.7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2:15" ht="18.7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2:15" ht="18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2:15" ht="18.7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2:15" ht="18.7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2:15" ht="18.7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2:15" ht="18.7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2:15" ht="18.7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2:15" ht="18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2:15" ht="18.7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2:15" ht="18.75">
      <c r="B29" s="4"/>
      <c r="C29" s="4"/>
      <c r="D29" s="4"/>
      <c r="E29" s="4"/>
      <c r="F29" s="4"/>
      <c r="G29" s="4"/>
      <c r="H29" s="4"/>
      <c r="I29" s="4"/>
      <c r="J29" s="4"/>
      <c r="K29" s="4"/>
      <c r="L29" s="8">
        <v>2</v>
      </c>
      <c r="M29" s="4"/>
      <c r="N29" s="4"/>
      <c r="O29" s="4"/>
    </row>
    <row r="30" spans="2:15" ht="18.7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2:15" ht="18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2:15" ht="18.7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2:15" ht="18.7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2:15" ht="18.7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2:15" ht="18.7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</sheetData>
  <sheetProtection/>
  <mergeCells count="16">
    <mergeCell ref="C6:E6"/>
    <mergeCell ref="C7:E7"/>
    <mergeCell ref="C8:E8"/>
    <mergeCell ref="C9:E9"/>
    <mergeCell ref="C12:E12"/>
    <mergeCell ref="C11:E11"/>
    <mergeCell ref="C10:E10"/>
    <mergeCell ref="B2:O2"/>
    <mergeCell ref="G4:H4"/>
    <mergeCell ref="B4:B5"/>
    <mergeCell ref="C4:E5"/>
    <mergeCell ref="F4:F5"/>
    <mergeCell ref="I4:I5"/>
    <mergeCell ref="J4:J5"/>
    <mergeCell ref="K4:K5"/>
    <mergeCell ref="L4:L5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27kab_Ermolaeva</cp:lastModifiedBy>
  <cp:lastPrinted>2019-08-26T14:12:05Z</cp:lastPrinted>
  <dcterms:created xsi:type="dcterms:W3CDTF">2012-01-13T08:10:47Z</dcterms:created>
  <dcterms:modified xsi:type="dcterms:W3CDTF">2020-09-22T11:11:20Z</dcterms:modified>
  <cp:category/>
  <cp:version/>
  <cp:contentType/>
  <cp:contentStatus/>
</cp:coreProperties>
</file>